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235" windowHeight="8250"/>
  </bookViews>
  <sheets>
    <sheet name="MC &amp; NP" sheetId="4" r:id="rId1"/>
    <sheet name="Block" sheetId="3" r:id="rId2"/>
    <sheet name="Hospital" sheetId="5" r:id="rId3"/>
  </sheets>
  <calcPr calcId="124519"/>
</workbook>
</file>

<file path=xl/calcChain.xml><?xml version="1.0" encoding="utf-8"?>
<calcChain xmlns="http://schemas.openxmlformats.org/spreadsheetml/2006/main">
  <c r="L76" i="4"/>
  <c r="R76"/>
  <c r="O79"/>
  <c r="O84"/>
  <c r="M76"/>
  <c r="S76"/>
  <c r="P79"/>
  <c r="P84"/>
  <c r="R78"/>
  <c r="S78"/>
  <c r="R77"/>
  <c r="S77"/>
  <c r="R75"/>
  <c r="T75"/>
  <c r="S75"/>
  <c r="L68"/>
  <c r="R68"/>
  <c r="O68"/>
  <c r="M68"/>
  <c r="S68"/>
  <c r="P68"/>
  <c r="R67"/>
  <c r="T67"/>
  <c r="S67"/>
  <c r="R66"/>
  <c r="S66"/>
  <c r="L57"/>
  <c r="R57"/>
  <c r="O57"/>
  <c r="M57"/>
  <c r="P57"/>
  <c r="R56"/>
  <c r="S56"/>
  <c r="R55"/>
  <c r="S55"/>
  <c r="R54"/>
  <c r="S54"/>
  <c r="T54"/>
  <c r="L47"/>
  <c r="O47"/>
  <c r="R47"/>
  <c r="T47"/>
  <c r="M47"/>
  <c r="S47"/>
  <c r="P47"/>
  <c r="R46"/>
  <c r="T46"/>
  <c r="S46"/>
  <c r="R45"/>
  <c r="T45"/>
  <c r="S45"/>
  <c r="R44"/>
  <c r="S44"/>
  <c r="L36"/>
  <c r="O36"/>
  <c r="R36"/>
  <c r="M36"/>
  <c r="P36"/>
  <c r="R35"/>
  <c r="S35"/>
  <c r="R34"/>
  <c r="S34"/>
  <c r="L27"/>
  <c r="O27"/>
  <c r="R27"/>
  <c r="M27"/>
  <c r="S27"/>
  <c r="P27"/>
  <c r="R26"/>
  <c r="T26"/>
  <c r="S26"/>
  <c r="R25"/>
  <c r="S25"/>
  <c r="L17"/>
  <c r="O17"/>
  <c r="M17"/>
  <c r="P17"/>
  <c r="S17"/>
  <c r="R16"/>
  <c r="S16"/>
  <c r="T16"/>
  <c r="R15"/>
  <c r="S15"/>
  <c r="T15"/>
  <c r="L6"/>
  <c r="L8"/>
  <c r="O8"/>
  <c r="M8"/>
  <c r="S8"/>
  <c r="P8"/>
  <c r="R7"/>
  <c r="T7"/>
  <c r="S7"/>
  <c r="R6"/>
  <c r="T6"/>
  <c r="S6"/>
  <c r="N78"/>
  <c r="N77"/>
  <c r="N75"/>
  <c r="N67"/>
  <c r="N66"/>
  <c r="N56"/>
  <c r="N55"/>
  <c r="N54"/>
  <c r="N46"/>
  <c r="N45"/>
  <c r="N44"/>
  <c r="N35"/>
  <c r="N34"/>
  <c r="N27"/>
  <c r="N26"/>
  <c r="N25"/>
  <c r="N16"/>
  <c r="N15"/>
  <c r="N7"/>
  <c r="C76"/>
  <c r="C79"/>
  <c r="F79"/>
  <c r="F84"/>
  <c r="D76"/>
  <c r="D78"/>
  <c r="E78"/>
  <c r="G79"/>
  <c r="G84"/>
  <c r="I78"/>
  <c r="I77"/>
  <c r="J77"/>
  <c r="J76"/>
  <c r="I75"/>
  <c r="K75"/>
  <c r="J75"/>
  <c r="C68"/>
  <c r="I68"/>
  <c r="F68"/>
  <c r="D68"/>
  <c r="J68"/>
  <c r="G68"/>
  <c r="I67"/>
  <c r="K67"/>
  <c r="J67"/>
  <c r="I66"/>
  <c r="J66"/>
  <c r="C57"/>
  <c r="I57"/>
  <c r="F57"/>
  <c r="D57"/>
  <c r="G57"/>
  <c r="I56"/>
  <c r="J56"/>
  <c r="I55"/>
  <c r="J55"/>
  <c r="I54"/>
  <c r="J54"/>
  <c r="K54"/>
  <c r="C44"/>
  <c r="C45"/>
  <c r="C47"/>
  <c r="I47"/>
  <c r="K47"/>
  <c r="F47"/>
  <c r="D47"/>
  <c r="G47"/>
  <c r="J47"/>
  <c r="I46"/>
  <c r="J46"/>
  <c r="K46"/>
  <c r="C35"/>
  <c r="I35"/>
  <c r="I44"/>
  <c r="K44"/>
  <c r="J44"/>
  <c r="J45"/>
  <c r="I34"/>
  <c r="D34"/>
  <c r="J34"/>
  <c r="K34"/>
  <c r="D35"/>
  <c r="J35"/>
  <c r="C25"/>
  <c r="I25"/>
  <c r="D25"/>
  <c r="J25"/>
  <c r="I26"/>
  <c r="D26"/>
  <c r="J26"/>
  <c r="K26"/>
  <c r="I15"/>
  <c r="J15"/>
  <c r="I16"/>
  <c r="J16"/>
  <c r="K16"/>
  <c r="I17"/>
  <c r="I6"/>
  <c r="K6"/>
  <c r="J6"/>
  <c r="I7"/>
  <c r="I8"/>
  <c r="J7"/>
  <c r="J8"/>
  <c r="E77"/>
  <c r="E76"/>
  <c r="E75"/>
  <c r="E67"/>
  <c r="E66"/>
  <c r="E56"/>
  <c r="E55"/>
  <c r="E54"/>
  <c r="E46"/>
  <c r="E45"/>
  <c r="E44"/>
  <c r="E34"/>
  <c r="H8"/>
  <c r="G8"/>
  <c r="F8"/>
  <c r="E6"/>
  <c r="E7"/>
  <c r="E8"/>
  <c r="D8"/>
  <c r="C8"/>
  <c r="E15"/>
  <c r="E16"/>
  <c r="E17"/>
  <c r="D17"/>
  <c r="C17"/>
  <c r="D27"/>
  <c r="E25"/>
  <c r="Q8"/>
  <c r="F17"/>
  <c r="G17"/>
  <c r="H17"/>
  <c r="Q17"/>
  <c r="F27"/>
  <c r="G27"/>
  <c r="H27"/>
  <c r="Q27"/>
  <c r="F36"/>
  <c r="G36"/>
  <c r="H36"/>
  <c r="Q36"/>
  <c r="H47"/>
  <c r="Q47"/>
  <c r="H57"/>
  <c r="Q57"/>
  <c r="H68"/>
  <c r="Q68"/>
  <c r="H79"/>
  <c r="H84"/>
  <c r="Q79"/>
  <c r="Q84"/>
  <c r="Q14" i="3"/>
  <c r="P14"/>
  <c r="O14"/>
  <c r="M14"/>
  <c r="H14"/>
  <c r="G14"/>
  <c r="F14"/>
  <c r="Q30"/>
  <c r="P30"/>
  <c r="O30"/>
  <c r="M30"/>
  <c r="L30"/>
  <c r="H30"/>
  <c r="G30"/>
  <c r="F30"/>
  <c r="D30"/>
  <c r="Q44"/>
  <c r="P44"/>
  <c r="O44"/>
  <c r="M44"/>
  <c r="L44"/>
  <c r="H44"/>
  <c r="G44"/>
  <c r="F44"/>
  <c r="D44"/>
  <c r="C44"/>
  <c r="Q60"/>
  <c r="P60"/>
  <c r="O60"/>
  <c r="N60"/>
  <c r="M60"/>
  <c r="L60"/>
  <c r="H60"/>
  <c r="G60"/>
  <c r="F60"/>
  <c r="Q74"/>
  <c r="P74"/>
  <c r="O74"/>
  <c r="M74"/>
  <c r="L74"/>
  <c r="H74"/>
  <c r="G74"/>
  <c r="F74"/>
  <c r="D74"/>
  <c r="C74"/>
  <c r="Q118"/>
  <c r="Q120"/>
  <c r="P118"/>
  <c r="P120"/>
  <c r="O118"/>
  <c r="O120"/>
  <c r="N118"/>
  <c r="M118"/>
  <c r="M120"/>
  <c r="L118"/>
  <c r="H118"/>
  <c r="G118"/>
  <c r="G120"/>
  <c r="F118"/>
  <c r="F120"/>
  <c r="D118"/>
  <c r="Q101"/>
  <c r="P101"/>
  <c r="O101"/>
  <c r="M101"/>
  <c r="L101"/>
  <c r="H101"/>
  <c r="H120"/>
  <c r="G101"/>
  <c r="F101"/>
  <c r="Q89"/>
  <c r="P89"/>
  <c r="O89"/>
  <c r="N89"/>
  <c r="M89"/>
  <c r="L89"/>
  <c r="H89"/>
  <c r="G89"/>
  <c r="F89"/>
  <c r="D89"/>
  <c r="C89"/>
  <c r="S117"/>
  <c r="S116"/>
  <c r="S115"/>
  <c r="S114"/>
  <c r="S113"/>
  <c r="S112"/>
  <c r="S111"/>
  <c r="S110"/>
  <c r="S109"/>
  <c r="S118"/>
  <c r="S100"/>
  <c r="S99"/>
  <c r="S98"/>
  <c r="S101"/>
  <c r="S97"/>
  <c r="S88"/>
  <c r="S87"/>
  <c r="S86"/>
  <c r="S85"/>
  <c r="S84"/>
  <c r="S83"/>
  <c r="S82"/>
  <c r="S81"/>
  <c r="S89"/>
  <c r="S73"/>
  <c r="S72"/>
  <c r="S71"/>
  <c r="S70"/>
  <c r="S69"/>
  <c r="S68"/>
  <c r="S67"/>
  <c r="S74"/>
  <c r="S59"/>
  <c r="S58"/>
  <c r="S57"/>
  <c r="S56"/>
  <c r="S55"/>
  <c r="S54"/>
  <c r="S53"/>
  <c r="S52"/>
  <c r="S60"/>
  <c r="S43"/>
  <c r="S42"/>
  <c r="S41"/>
  <c r="S40"/>
  <c r="S44"/>
  <c r="S39"/>
  <c r="S38"/>
  <c r="S29"/>
  <c r="S28"/>
  <c r="S27"/>
  <c r="S26"/>
  <c r="S25"/>
  <c r="S24"/>
  <c r="S23"/>
  <c r="S22"/>
  <c r="S30"/>
  <c r="R117"/>
  <c r="T117"/>
  <c r="R116"/>
  <c r="T116"/>
  <c r="R115"/>
  <c r="T115"/>
  <c r="R114"/>
  <c r="T114"/>
  <c r="R113"/>
  <c r="T113"/>
  <c r="R112"/>
  <c r="T112"/>
  <c r="R111"/>
  <c r="T111"/>
  <c r="R110"/>
  <c r="T110"/>
  <c r="R109"/>
  <c r="R118"/>
  <c r="R100"/>
  <c r="T100"/>
  <c r="R99"/>
  <c r="T99"/>
  <c r="R98"/>
  <c r="T98"/>
  <c r="R97"/>
  <c r="T97"/>
  <c r="R88"/>
  <c r="T88"/>
  <c r="R87"/>
  <c r="T87"/>
  <c r="R86"/>
  <c r="T86"/>
  <c r="R85"/>
  <c r="T85"/>
  <c r="R84"/>
  <c r="T84"/>
  <c r="R83"/>
  <c r="T83"/>
  <c r="R82"/>
  <c r="T82"/>
  <c r="R81"/>
  <c r="R89"/>
  <c r="R73"/>
  <c r="T73"/>
  <c r="R72"/>
  <c r="T72"/>
  <c r="R71"/>
  <c r="T71"/>
  <c r="R70"/>
  <c r="T70"/>
  <c r="R69"/>
  <c r="T69"/>
  <c r="R68"/>
  <c r="T68"/>
  <c r="R67"/>
  <c r="T67"/>
  <c r="R59"/>
  <c r="T59"/>
  <c r="R58"/>
  <c r="T58"/>
  <c r="R57"/>
  <c r="T57"/>
  <c r="R56"/>
  <c r="T56"/>
  <c r="R55"/>
  <c r="T55"/>
  <c r="R54"/>
  <c r="T54"/>
  <c r="R53"/>
  <c r="T53"/>
  <c r="R52"/>
  <c r="T52"/>
  <c r="R43"/>
  <c r="T43"/>
  <c r="R42"/>
  <c r="T42"/>
  <c r="R41"/>
  <c r="T41"/>
  <c r="R40"/>
  <c r="T40"/>
  <c r="R39"/>
  <c r="T39"/>
  <c r="R38"/>
  <c r="R44"/>
  <c r="R29"/>
  <c r="T29"/>
  <c r="R28"/>
  <c r="T28"/>
  <c r="R27"/>
  <c r="T27"/>
  <c r="R26"/>
  <c r="T26"/>
  <c r="R25"/>
  <c r="T25"/>
  <c r="R24"/>
  <c r="T24"/>
  <c r="R23"/>
  <c r="R30"/>
  <c r="R22"/>
  <c r="T22"/>
  <c r="S13"/>
  <c r="S12"/>
  <c r="S11"/>
  <c r="S10"/>
  <c r="S9"/>
  <c r="S8"/>
  <c r="S7"/>
  <c r="S6"/>
  <c r="S14"/>
  <c r="R11"/>
  <c r="T11"/>
  <c r="R7"/>
  <c r="T7"/>
  <c r="R6"/>
  <c r="T6"/>
  <c r="I117"/>
  <c r="J117"/>
  <c r="K117"/>
  <c r="I116"/>
  <c r="K116"/>
  <c r="J116"/>
  <c r="I115"/>
  <c r="K115"/>
  <c r="J115"/>
  <c r="I114"/>
  <c r="J114"/>
  <c r="K114"/>
  <c r="I113"/>
  <c r="J113"/>
  <c r="K113"/>
  <c r="I112"/>
  <c r="K112"/>
  <c r="J112"/>
  <c r="I111"/>
  <c r="K111"/>
  <c r="J111"/>
  <c r="I110"/>
  <c r="J110"/>
  <c r="K110"/>
  <c r="C109"/>
  <c r="C118"/>
  <c r="J109"/>
  <c r="J118"/>
  <c r="I100"/>
  <c r="J100"/>
  <c r="K100"/>
  <c r="C99"/>
  <c r="I99"/>
  <c r="K99"/>
  <c r="D99"/>
  <c r="J99"/>
  <c r="C98"/>
  <c r="I98"/>
  <c r="K98"/>
  <c r="D98"/>
  <c r="J98"/>
  <c r="I97"/>
  <c r="I101"/>
  <c r="J97"/>
  <c r="J101"/>
  <c r="I88"/>
  <c r="J88"/>
  <c r="K88"/>
  <c r="I87"/>
  <c r="K87"/>
  <c r="J87"/>
  <c r="I86"/>
  <c r="K86"/>
  <c r="J86"/>
  <c r="I85"/>
  <c r="J85"/>
  <c r="K85"/>
  <c r="I84"/>
  <c r="J84"/>
  <c r="K84"/>
  <c r="I83"/>
  <c r="K83"/>
  <c r="J83"/>
  <c r="I82"/>
  <c r="I89"/>
  <c r="J82"/>
  <c r="I81"/>
  <c r="J81"/>
  <c r="K81"/>
  <c r="I73"/>
  <c r="J73"/>
  <c r="K73"/>
  <c r="I72"/>
  <c r="K72"/>
  <c r="J72"/>
  <c r="I71"/>
  <c r="K71"/>
  <c r="J71"/>
  <c r="I70"/>
  <c r="J70"/>
  <c r="K70"/>
  <c r="I69"/>
  <c r="J69"/>
  <c r="K69"/>
  <c r="I68"/>
  <c r="K68"/>
  <c r="J68"/>
  <c r="I67"/>
  <c r="I74"/>
  <c r="J67"/>
  <c r="J74"/>
  <c r="I59"/>
  <c r="J59"/>
  <c r="K59"/>
  <c r="I58"/>
  <c r="J58"/>
  <c r="K58"/>
  <c r="I57"/>
  <c r="K57"/>
  <c r="J57"/>
  <c r="C56"/>
  <c r="I56"/>
  <c r="K56"/>
  <c r="J56"/>
  <c r="C55"/>
  <c r="I55"/>
  <c r="D55"/>
  <c r="J55"/>
  <c r="C54"/>
  <c r="E54"/>
  <c r="D54"/>
  <c r="J54"/>
  <c r="C53"/>
  <c r="I53"/>
  <c r="K53"/>
  <c r="J53"/>
  <c r="C52"/>
  <c r="C60"/>
  <c r="D52"/>
  <c r="E52"/>
  <c r="E60"/>
  <c r="I43"/>
  <c r="J43"/>
  <c r="K43"/>
  <c r="I42"/>
  <c r="J42"/>
  <c r="K42"/>
  <c r="I41"/>
  <c r="K41"/>
  <c r="J41"/>
  <c r="I40"/>
  <c r="K40"/>
  <c r="J40"/>
  <c r="I39"/>
  <c r="J39"/>
  <c r="K39"/>
  <c r="I38"/>
  <c r="I44"/>
  <c r="J38"/>
  <c r="J44"/>
  <c r="K38"/>
  <c r="C29"/>
  <c r="E29"/>
  <c r="J29"/>
  <c r="C28"/>
  <c r="I28"/>
  <c r="K28"/>
  <c r="J28"/>
  <c r="C27"/>
  <c r="C30"/>
  <c r="J27"/>
  <c r="I26"/>
  <c r="K26"/>
  <c r="J26"/>
  <c r="I25"/>
  <c r="K25"/>
  <c r="J25"/>
  <c r="I24"/>
  <c r="J24"/>
  <c r="K24"/>
  <c r="I23"/>
  <c r="J23"/>
  <c r="K23"/>
  <c r="I22"/>
  <c r="K22"/>
  <c r="J22"/>
  <c r="C13"/>
  <c r="I13"/>
  <c r="D13"/>
  <c r="J13"/>
  <c r="C12"/>
  <c r="I12"/>
  <c r="K12"/>
  <c r="D12"/>
  <c r="J12"/>
  <c r="C11"/>
  <c r="I11"/>
  <c r="K11"/>
  <c r="D11"/>
  <c r="J11"/>
  <c r="C10"/>
  <c r="I10"/>
  <c r="D10"/>
  <c r="J10"/>
  <c r="C9"/>
  <c r="I9"/>
  <c r="K9"/>
  <c r="D9"/>
  <c r="J9"/>
  <c r="C8"/>
  <c r="I8"/>
  <c r="K8"/>
  <c r="D8"/>
  <c r="J8"/>
  <c r="C7"/>
  <c r="I7"/>
  <c r="D7"/>
  <c r="E7"/>
  <c r="I6"/>
  <c r="I14"/>
  <c r="D6"/>
  <c r="D14"/>
  <c r="N117"/>
  <c r="E117"/>
  <c r="N116"/>
  <c r="E116"/>
  <c r="N115"/>
  <c r="E115"/>
  <c r="N114"/>
  <c r="E114"/>
  <c r="N113"/>
  <c r="E113"/>
  <c r="N112"/>
  <c r="E112"/>
  <c r="N111"/>
  <c r="E111"/>
  <c r="N110"/>
  <c r="E110"/>
  <c r="N109"/>
  <c r="E109"/>
  <c r="E118"/>
  <c r="N100"/>
  <c r="E100"/>
  <c r="N99"/>
  <c r="N98"/>
  <c r="N97"/>
  <c r="N101"/>
  <c r="E97"/>
  <c r="E101"/>
  <c r="N88"/>
  <c r="E88"/>
  <c r="N87"/>
  <c r="E87"/>
  <c r="N86"/>
  <c r="E86"/>
  <c r="N85"/>
  <c r="E85"/>
  <c r="N84"/>
  <c r="E84"/>
  <c r="N83"/>
  <c r="E83"/>
  <c r="N82"/>
  <c r="E82"/>
  <c r="E89"/>
  <c r="N81"/>
  <c r="E81"/>
  <c r="N73"/>
  <c r="E73"/>
  <c r="N72"/>
  <c r="E72"/>
  <c r="N71"/>
  <c r="E71"/>
  <c r="N70"/>
  <c r="E70"/>
  <c r="N69"/>
  <c r="E69"/>
  <c r="N68"/>
  <c r="E68"/>
  <c r="N67"/>
  <c r="N74"/>
  <c r="E67"/>
  <c r="E74"/>
  <c r="N59"/>
  <c r="E59"/>
  <c r="N58"/>
  <c r="E58"/>
  <c r="N57"/>
  <c r="E57"/>
  <c r="N56"/>
  <c r="E56"/>
  <c r="N55"/>
  <c r="N54"/>
  <c r="N53"/>
  <c r="E53"/>
  <c r="N52"/>
  <c r="N43"/>
  <c r="E43"/>
  <c r="N42"/>
  <c r="E42"/>
  <c r="N41"/>
  <c r="E41"/>
  <c r="N40"/>
  <c r="E40"/>
  <c r="N39"/>
  <c r="E39"/>
  <c r="N38"/>
  <c r="N44"/>
  <c r="E38"/>
  <c r="E44"/>
  <c r="N29"/>
  <c r="N28"/>
  <c r="E28"/>
  <c r="N27"/>
  <c r="N26"/>
  <c r="E26"/>
  <c r="N25"/>
  <c r="E25"/>
  <c r="N24"/>
  <c r="E24"/>
  <c r="N23"/>
  <c r="E23"/>
  <c r="N22"/>
  <c r="N30"/>
  <c r="E22"/>
  <c r="L13"/>
  <c r="R13"/>
  <c r="T13"/>
  <c r="N13"/>
  <c r="L12"/>
  <c r="R12"/>
  <c r="T12"/>
  <c r="L11"/>
  <c r="N11"/>
  <c r="L10"/>
  <c r="N10"/>
  <c r="L9"/>
  <c r="R9"/>
  <c r="T9"/>
  <c r="N9"/>
  <c r="L8"/>
  <c r="R8"/>
  <c r="T8"/>
  <c r="L7"/>
  <c r="N7"/>
  <c r="L6"/>
  <c r="N6"/>
  <c r="E6"/>
  <c r="E11"/>
  <c r="E12"/>
  <c r="E98"/>
  <c r="E55"/>
  <c r="E99"/>
  <c r="I79" i="4"/>
  <c r="I84"/>
  <c r="K45"/>
  <c r="K76"/>
  <c r="C36"/>
  <c r="J17"/>
  <c r="J27"/>
  <c r="C27"/>
  <c r="E27"/>
  <c r="D36"/>
  <c r="I45"/>
  <c r="K55"/>
  <c r="J57"/>
  <c r="K57"/>
  <c r="K66"/>
  <c r="I76"/>
  <c r="T25"/>
  <c r="T35"/>
  <c r="T55"/>
  <c r="S57"/>
  <c r="T57"/>
  <c r="T66"/>
  <c r="T77"/>
  <c r="K35"/>
  <c r="K36"/>
  <c r="T27"/>
  <c r="E26"/>
  <c r="E35"/>
  <c r="K15"/>
  <c r="K17"/>
  <c r="I36"/>
  <c r="K56"/>
  <c r="K77"/>
  <c r="N68"/>
  <c r="R17"/>
  <c r="T17"/>
  <c r="T34"/>
  <c r="S36"/>
  <c r="T36"/>
  <c r="T44"/>
  <c r="T56"/>
  <c r="T78"/>
  <c r="I27"/>
  <c r="K25"/>
  <c r="K27"/>
  <c r="R8"/>
  <c r="T8"/>
  <c r="N8"/>
  <c r="T76"/>
  <c r="K10" i="3"/>
  <c r="K13"/>
  <c r="K55"/>
  <c r="S120"/>
  <c r="K7"/>
  <c r="T60"/>
  <c r="T74"/>
  <c r="K44"/>
  <c r="T14"/>
  <c r="T101"/>
  <c r="K68" i="4"/>
  <c r="T68"/>
  <c r="T23" i="3"/>
  <c r="T30"/>
  <c r="T81"/>
  <c r="T89"/>
  <c r="T109"/>
  <c r="T118"/>
  <c r="J89"/>
  <c r="J120"/>
  <c r="R60"/>
  <c r="J30"/>
  <c r="N8"/>
  <c r="N14"/>
  <c r="N120"/>
  <c r="N12"/>
  <c r="J6"/>
  <c r="J14"/>
  <c r="J7"/>
  <c r="K97"/>
  <c r="K101"/>
  <c r="R10"/>
  <c r="T10"/>
  <c r="T38"/>
  <c r="T44"/>
  <c r="C101"/>
  <c r="C14"/>
  <c r="C120"/>
  <c r="D79" i="4"/>
  <c r="E79"/>
  <c r="N17"/>
  <c r="M79"/>
  <c r="E10" i="3"/>
  <c r="E13"/>
  <c r="E8"/>
  <c r="E14"/>
  <c r="I27"/>
  <c r="K27"/>
  <c r="K30"/>
  <c r="I29"/>
  <c r="K29"/>
  <c r="I54"/>
  <c r="K54"/>
  <c r="K67"/>
  <c r="K74"/>
  <c r="K82"/>
  <c r="K89"/>
  <c r="R101"/>
  <c r="R74"/>
  <c r="D60"/>
  <c r="R14"/>
  <c r="R120"/>
  <c r="E47" i="4"/>
  <c r="E57"/>
  <c r="K7"/>
  <c r="K8"/>
  <c r="J36"/>
  <c r="J78"/>
  <c r="K78"/>
  <c r="N6"/>
  <c r="N76"/>
  <c r="D101" i="3"/>
  <c r="D120"/>
  <c r="L14"/>
  <c r="L120"/>
  <c r="E9"/>
  <c r="J52"/>
  <c r="J60"/>
  <c r="L79" i="4"/>
  <c r="L84"/>
  <c r="E27" i="3"/>
  <c r="E30"/>
  <c r="E120"/>
  <c r="I52"/>
  <c r="I109"/>
  <c r="E68" i="4"/>
  <c r="N36"/>
  <c r="N47"/>
  <c r="N57"/>
  <c r="E84"/>
  <c r="C84"/>
  <c r="E36"/>
  <c r="S79"/>
  <c r="S84"/>
  <c r="M84"/>
  <c r="J79"/>
  <c r="D84"/>
  <c r="I60" i="3"/>
  <c r="K52"/>
  <c r="K60"/>
  <c r="K109"/>
  <c r="K118"/>
  <c r="I118"/>
  <c r="T120"/>
  <c r="I30"/>
  <c r="R79" i="4"/>
  <c r="N79"/>
  <c r="N84"/>
  <c r="K6" i="3"/>
  <c r="K14"/>
  <c r="T79" i="4"/>
  <c r="T84"/>
  <c r="R84"/>
  <c r="K79"/>
  <c r="K84"/>
  <c r="J84"/>
  <c r="K120" i="3"/>
  <c r="I120"/>
</calcChain>
</file>

<file path=xl/sharedStrings.xml><?xml version="1.0" encoding="utf-8"?>
<sst xmlns="http://schemas.openxmlformats.org/spreadsheetml/2006/main" count="953" uniqueCount="239">
  <si>
    <t>District Name -Dhalai</t>
  </si>
  <si>
    <t>Sl.No.</t>
  </si>
  <si>
    <t>Male</t>
  </si>
  <si>
    <t>Female</t>
  </si>
  <si>
    <t>Total</t>
  </si>
  <si>
    <t>Salema</t>
  </si>
  <si>
    <t>Manu</t>
  </si>
  <si>
    <t>Ambassa</t>
  </si>
  <si>
    <t>Dumburnagar</t>
  </si>
  <si>
    <t>Ganganagar</t>
  </si>
  <si>
    <t>Raishyabari</t>
  </si>
  <si>
    <t>District Total</t>
  </si>
  <si>
    <t>District Name -Gomati</t>
  </si>
  <si>
    <t>Amarpur</t>
  </si>
  <si>
    <t>Ompi</t>
  </si>
  <si>
    <t>Karbook</t>
  </si>
  <si>
    <t>Tepania</t>
  </si>
  <si>
    <t>Udaipur Municipal Council</t>
  </si>
  <si>
    <t>Silachari</t>
  </si>
  <si>
    <t>Killa</t>
  </si>
  <si>
    <t>District Name -Khowai</t>
  </si>
  <si>
    <t>Padmabil</t>
  </si>
  <si>
    <t>Khowai</t>
  </si>
  <si>
    <t>Kalyanpur</t>
  </si>
  <si>
    <t>Teliamura</t>
  </si>
  <si>
    <t>Khowai Municipal Council</t>
  </si>
  <si>
    <t>District Name -North Tripura</t>
  </si>
  <si>
    <t>Panisagar Nagar Panchayet</t>
  </si>
  <si>
    <t>Kadamtala</t>
  </si>
  <si>
    <t>Panisagar</t>
  </si>
  <si>
    <t>Dasda</t>
  </si>
  <si>
    <t>Dharmanagar Municipal Council</t>
  </si>
  <si>
    <t>Jubarajnagar</t>
  </si>
  <si>
    <t>Laljuri</t>
  </si>
  <si>
    <t>District Name -Sepahijala</t>
  </si>
  <si>
    <t>Boxanagar</t>
  </si>
  <si>
    <t>Kathalia</t>
  </si>
  <si>
    <t>Nalchar</t>
  </si>
  <si>
    <t>Mohanbhog</t>
  </si>
  <si>
    <t>Charilam</t>
  </si>
  <si>
    <t>Bishalgarh Municipal Council</t>
  </si>
  <si>
    <t>Melaghar Municipal Council</t>
  </si>
  <si>
    <t>Sonamura Nagar Panchayet</t>
  </si>
  <si>
    <t>District Name -South Tripura</t>
  </si>
  <si>
    <t>Rajnagar</t>
  </si>
  <si>
    <t>Hrishyamukh</t>
  </si>
  <si>
    <t>Bagafa</t>
  </si>
  <si>
    <t>Satchand</t>
  </si>
  <si>
    <t>Belonia Municipal Council</t>
  </si>
  <si>
    <t>Sabroom Nagar Panchayet</t>
  </si>
  <si>
    <t>Jolaibari</t>
  </si>
  <si>
    <t>Bharat Chandra Nagar</t>
  </si>
  <si>
    <t>Poangbari</t>
  </si>
  <si>
    <t>District Name -Unakoti</t>
  </si>
  <si>
    <t>Gournagar</t>
  </si>
  <si>
    <t>Pecharthal</t>
  </si>
  <si>
    <t>Kumarghat</t>
  </si>
  <si>
    <t>Chandipur</t>
  </si>
  <si>
    <t>Chamanu</t>
  </si>
  <si>
    <t>Kamalpur Nagar Panchayet</t>
  </si>
  <si>
    <t>Durgachowmuni</t>
  </si>
  <si>
    <t>Ambassa Municipal Council</t>
  </si>
  <si>
    <t xml:space="preserve">District Total </t>
  </si>
  <si>
    <t>Kakraban</t>
  </si>
  <si>
    <t>Matabari</t>
  </si>
  <si>
    <t>Amarpur  Nagar Panchayat</t>
  </si>
  <si>
    <t>Tulasikhar</t>
  </si>
  <si>
    <t>Mungiakami</t>
  </si>
  <si>
    <t>Teliamura  Municipal Council</t>
  </si>
  <si>
    <t>Damcharra</t>
  </si>
  <si>
    <t>Jampui hills</t>
  </si>
  <si>
    <t>Kalacharra</t>
  </si>
  <si>
    <t>Jampuijalla</t>
  </si>
  <si>
    <t xml:space="preserve">Bishalgarh </t>
  </si>
  <si>
    <t>Rupaichari</t>
  </si>
  <si>
    <t>Santirbazar Municipal Council</t>
  </si>
  <si>
    <t>Kailasahar  Municipal Council</t>
  </si>
  <si>
    <r>
      <t xml:space="preserve">Kumarghat </t>
    </r>
    <r>
      <rPr>
        <b/>
        <u/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</rPr>
      <t>Municipal Council</t>
    </r>
  </si>
  <si>
    <t>District Name -West Tripura</t>
  </si>
  <si>
    <t>Mohanpur</t>
  </si>
  <si>
    <t>Hezamara</t>
  </si>
  <si>
    <t>Mandwi</t>
  </si>
  <si>
    <t>Jirania</t>
  </si>
  <si>
    <t>Dukli</t>
  </si>
  <si>
    <t>Agartala Municipal Corporation</t>
  </si>
  <si>
    <t>Lefunga</t>
  </si>
  <si>
    <t>Belbari</t>
  </si>
  <si>
    <t>Old Agartala</t>
  </si>
  <si>
    <t>Bamutia</t>
  </si>
  <si>
    <t>Jirania Nagar Panchayet</t>
  </si>
  <si>
    <t>Ranirbazar  Municipal Council</t>
  </si>
  <si>
    <t>Mohanpur municipal Council</t>
  </si>
  <si>
    <t>Registered Birth</t>
  </si>
  <si>
    <t>Registered Death</t>
  </si>
  <si>
    <t>8th feb - 14 th feb 2017</t>
  </si>
  <si>
    <t>Cummulative Report (upto 14th Feb2017)</t>
  </si>
  <si>
    <t>Cummulative Report( from Jan'17 to 7th Feb'17)</t>
  </si>
  <si>
    <t>Weekly Cumulative Report  from 8th February to 14 th February 2017</t>
  </si>
  <si>
    <t>Blocks</t>
  </si>
  <si>
    <t>State Total</t>
  </si>
  <si>
    <t>8th Feb to 14th Feb</t>
  </si>
  <si>
    <t>AMC/MNC/NP</t>
  </si>
  <si>
    <t>Cummulative Report ( from Jan'17 to 7th Feb'17)</t>
  </si>
  <si>
    <t xml:space="preserve">State Total </t>
  </si>
  <si>
    <t>District   - Dhalai</t>
  </si>
  <si>
    <t>Sl.No</t>
  </si>
  <si>
    <t>Hospital Name</t>
  </si>
  <si>
    <t>Chawmanu CHC</t>
  </si>
  <si>
    <t>Manikpur PHC</t>
  </si>
  <si>
    <t>Dhuamachara PHC</t>
  </si>
  <si>
    <t>Ganganagar PHC</t>
  </si>
  <si>
    <t xml:space="preserve">SALEMA PHC </t>
  </si>
  <si>
    <t xml:space="preserve">NAKASHIPARA PHC </t>
  </si>
  <si>
    <t xml:space="preserve">CHAILENGTA SDH, LTV </t>
  </si>
  <si>
    <t xml:space="preserve">MANU CHC </t>
  </si>
  <si>
    <t xml:space="preserve">82-MILES PHC </t>
  </si>
  <si>
    <t xml:space="preserve">NEPALTILA PHC </t>
  </si>
  <si>
    <t>KULAI DIST. HOSPITAL</t>
  </si>
  <si>
    <t xml:space="preserve">GANDACHERRA SDH </t>
  </si>
  <si>
    <t xml:space="preserve">BSM  SDH, KAMALPUR </t>
  </si>
  <si>
    <t xml:space="preserve">MARACHARRA PHC </t>
  </si>
  <si>
    <t xml:space="preserve">RAISYABARI PHC </t>
  </si>
  <si>
    <t>District   - Gomati</t>
  </si>
  <si>
    <t>GOMATI DISTRICT</t>
  </si>
  <si>
    <t>KAKRABAN PHC</t>
  </si>
  <si>
    <t>TULAMURA PHC</t>
  </si>
  <si>
    <t>NUTANBAZAR CHC</t>
  </si>
  <si>
    <t>OMPI CHC</t>
  </si>
  <si>
    <t>MAHARANI PHC</t>
  </si>
  <si>
    <t>CHELLAGONG PHC</t>
  </si>
  <si>
    <t>DISTRICT HOSPITAL ,GOMATI</t>
  </si>
  <si>
    <t>TRIPUA SUNDARI SDH</t>
  </si>
  <si>
    <t>SILACHARI PHC</t>
  </si>
  <si>
    <t>KILLA PHC</t>
  </si>
  <si>
    <t>ATHAROBHOLA PHC</t>
  </si>
  <si>
    <t>AMARPUR SDH</t>
  </si>
  <si>
    <t>KARBOOK CHC</t>
  </si>
  <si>
    <t>District   - Khowai</t>
  </si>
  <si>
    <t xml:space="preserve">TULASHIKHAR PHC </t>
  </si>
  <si>
    <t>Behalabari PHC</t>
  </si>
  <si>
    <t xml:space="preserve">KALYANPUR CHC </t>
  </si>
  <si>
    <t>Chebri PHC</t>
  </si>
  <si>
    <t>Baijalbari PHC</t>
  </si>
  <si>
    <t>Ratanpur PHC</t>
  </si>
  <si>
    <t>Teliamura CHC</t>
  </si>
  <si>
    <t>Khowai Dist. Hospital</t>
  </si>
  <si>
    <t>District   - North Tripura</t>
  </si>
  <si>
    <t>KADAMTALA PHC</t>
  </si>
  <si>
    <t>TILTHAI PHC</t>
  </si>
  <si>
    <t>DAMCHARRA PHC</t>
  </si>
  <si>
    <t>KHEDACHARRA PHC</t>
  </si>
  <si>
    <t>ANANDABAZAR  CHC</t>
  </si>
  <si>
    <t>DASDA PHC</t>
  </si>
  <si>
    <t>DIST. HOSPITAL,NORTH</t>
  </si>
  <si>
    <t>SANICHERRA PHC</t>
  </si>
  <si>
    <t>UPTAKHALI PHC</t>
  </si>
  <si>
    <t>PANISAGAR CHC</t>
  </si>
  <si>
    <t>BRAJENDRANAGAR PHC</t>
  </si>
  <si>
    <t>BUNGNUNG PHC</t>
  </si>
  <si>
    <t>KANCHANPUR SDH</t>
  </si>
  <si>
    <t>JALEBASA PHC</t>
  </si>
  <si>
    <t>LALJURI PHC</t>
  </si>
  <si>
    <t>JAMPUI PHC</t>
  </si>
  <si>
    <t>BHANDARIMA PHC</t>
  </si>
  <si>
    <t>District   - Sepahijala</t>
  </si>
  <si>
    <t>Sonamura CHC</t>
  </si>
  <si>
    <t>Takarjala CHC</t>
  </si>
  <si>
    <t>Dhanpur PHC</t>
  </si>
  <si>
    <t>Motinagar PHC</t>
  </si>
  <si>
    <t>Kamalnagar PHC</t>
  </si>
  <si>
    <t>Jumerdhepa PHC</t>
  </si>
  <si>
    <t>Bishramganja PHC</t>
  </si>
  <si>
    <t>Madhupur PHC</t>
  </si>
  <si>
    <t xml:space="preserve">BOXANAGAR CHC </t>
  </si>
  <si>
    <t xml:space="preserve">KATHALIA CHC </t>
  </si>
  <si>
    <t xml:space="preserve">TAIBANDAL PHC </t>
  </si>
  <si>
    <t xml:space="preserve">BISHALGARH SDH </t>
  </si>
  <si>
    <t>Microspara PHC</t>
  </si>
  <si>
    <t xml:space="preserve">MELAGHAR SDH </t>
  </si>
  <si>
    <t>District   - South Tripura</t>
  </si>
  <si>
    <t>BARPATHARI PHC</t>
  </si>
  <si>
    <t>RAJNAGAR PHC</t>
  </si>
  <si>
    <t>NIHARNAGAR PHC</t>
  </si>
  <si>
    <t>HRISHYAMUKH CHC</t>
  </si>
  <si>
    <t>MATAI PHC</t>
  </si>
  <si>
    <t>RATANPUR PHC</t>
  </si>
  <si>
    <t>NALUA PHC</t>
  </si>
  <si>
    <t>SBMM PHC</t>
  </si>
  <si>
    <t>MANUBANKUL PHC</t>
  </si>
  <si>
    <t>RUPAICHARI PHC</t>
  </si>
  <si>
    <t>MANUBAZAR CHC</t>
  </si>
  <si>
    <t>KALACHARA PHC</t>
  </si>
  <si>
    <t>DIST. HOSPITAL,SOUTH</t>
  </si>
  <si>
    <t>BELONIA SDH</t>
  </si>
  <si>
    <t>SABROOM SDH</t>
  </si>
  <si>
    <t>BAIKHORA PHC</t>
  </si>
  <si>
    <t>KOWAIFUNG PHC</t>
  </si>
  <si>
    <t>MUHURIPUR PHC</t>
  </si>
  <si>
    <t>JOLAIBARI CHC</t>
  </si>
  <si>
    <t>PAIKHOLA PHC</t>
  </si>
  <si>
    <t>SRINAGAR PHC</t>
  </si>
  <si>
    <t>CHOTTAKHOLA PHC</t>
  </si>
  <si>
    <t>BAISNABPUR PHC</t>
  </si>
  <si>
    <t>MAICHERRA PHC</t>
  </si>
  <si>
    <t>Unakoti District</t>
  </si>
  <si>
    <t>District   - Unakoti</t>
  </si>
  <si>
    <t>Rgm Hospital</t>
  </si>
  <si>
    <t>Unakoti Dist. Hospital</t>
  </si>
  <si>
    <t>Kumarghat CHC</t>
  </si>
  <si>
    <t>Fatikroy PHC</t>
  </si>
  <si>
    <t>Dhanbilash PHC</t>
  </si>
  <si>
    <t>Pecharthal PHC</t>
  </si>
  <si>
    <t>Kanchanbari PHC</t>
  </si>
  <si>
    <t xml:space="preserve">MACHMARA PHC </t>
  </si>
  <si>
    <t>District   - West Tripura</t>
  </si>
  <si>
    <t xml:space="preserve">Hospital Name </t>
  </si>
  <si>
    <t>CHACHUBAZAR PHC</t>
  </si>
  <si>
    <t>KATLAMARA PHC</t>
  </si>
  <si>
    <t>MANDAI PHC</t>
  </si>
  <si>
    <t>BORAKHA PHC</t>
  </si>
  <si>
    <t>KHERENGBER TTAADC HOSPITAL</t>
  </si>
  <si>
    <t>ANANDANAGAR PHC</t>
  </si>
  <si>
    <t>AGMC AND GBP HOSPITAL</t>
  </si>
  <si>
    <t>TRIPURA MEDICAL COLLEGE</t>
  </si>
  <si>
    <t>IGM HOSPITAL</t>
  </si>
  <si>
    <t>NARSHINGARH PHC</t>
  </si>
  <si>
    <t>BAMUTIA PHC</t>
  </si>
  <si>
    <t>MOHANPUR CHC</t>
  </si>
  <si>
    <t>JIRANIA CHC</t>
  </si>
  <si>
    <t>RANIRBAZAR PHC</t>
  </si>
  <si>
    <t>GANDHIGRAM PHC</t>
  </si>
  <si>
    <t>CANCER HOSPITAL</t>
  </si>
  <si>
    <t>STATR HOMEOPATH</t>
  </si>
  <si>
    <t>STATE AYURVEDIC</t>
  </si>
  <si>
    <t>State total</t>
  </si>
  <si>
    <t>**Reported data are covered only the health institution**</t>
  </si>
  <si>
    <t>Weekly Cumulative Report  from 8th February to 14 th February 2017(Institution)</t>
  </si>
  <si>
    <t xml:space="preserve">Note :- Reported data has covered the health institutions and non- institution (i.e. registered births &amp; deaths )under the jurisdiction of the concerned urban registration unit . </t>
  </si>
  <si>
    <t xml:space="preserve">Note :- Reported data has covered the health institutions and non- institution  (i.e. registered births &amp; deaths ) under the jurisdiction of the concerned  block .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</si>
</sst>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color indexed="8"/>
      <name val="Tahoma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56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44"/>
      </left>
      <right/>
      <top/>
      <bottom/>
      <diagonal/>
    </border>
    <border>
      <left style="medium">
        <color indexed="44"/>
      </left>
      <right/>
      <top/>
      <bottom style="medium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5" fillId="0" borderId="0"/>
  </cellStyleXfs>
  <cellXfs count="204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2" borderId="0" xfId="1" applyFill="1" applyAlignment="1" applyProtection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2" borderId="0" xfId="1" applyFont="1" applyFill="1" applyAlignment="1" applyProtection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0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4" fillId="5" borderId="1" xfId="1" applyFill="1" applyBorder="1" applyAlignment="1" applyProtection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0" fillId="2" borderId="0" xfId="0" applyFill="1"/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4" fillId="6" borderId="1" xfId="1" applyFill="1" applyBorder="1" applyAlignment="1" applyProtection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NumberForma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3" xfId="0" applyNumberForma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0" fillId="5" borderId="0" xfId="0" applyFill="1"/>
    <xf numFmtId="0" fontId="12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7" fillId="6" borderId="1" xfId="1" applyFont="1" applyFill="1" applyBorder="1" applyAlignment="1" applyProtection="1">
      <alignment horizontal="center" wrapText="1"/>
    </xf>
    <xf numFmtId="0" fontId="4" fillId="6" borderId="1" xfId="1" applyFont="1" applyFill="1" applyBorder="1" applyAlignment="1" applyProtection="1">
      <alignment wrapText="1"/>
    </xf>
    <xf numFmtId="0" fontId="11" fillId="6" borderId="1" xfId="0" applyFont="1" applyFill="1" applyBorder="1" applyAlignment="1">
      <alignment horizontal="center"/>
    </xf>
    <xf numFmtId="0" fontId="4" fillId="2" borderId="3" xfId="1" applyFont="1" applyFill="1" applyBorder="1" applyAlignment="1" applyProtection="1">
      <alignment wrapText="1"/>
    </xf>
    <xf numFmtId="0" fontId="10" fillId="5" borderId="1" xfId="0" applyFont="1" applyFill="1" applyBorder="1" applyAlignment="1">
      <alignment horizontal="center"/>
    </xf>
    <xf numFmtId="0" fontId="18" fillId="5" borderId="1" xfId="0" applyFont="1" applyFill="1" applyBorder="1"/>
    <xf numFmtId="0" fontId="5" fillId="5" borderId="1" xfId="0" applyFont="1" applyFill="1" applyBorder="1" applyAlignment="1">
      <alignment horizontal="center" wrapText="1"/>
    </xf>
    <xf numFmtId="0" fontId="4" fillId="6" borderId="1" xfId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/>
    <xf numFmtId="0" fontId="0" fillId="0" borderId="1" xfId="0" applyBorder="1"/>
    <xf numFmtId="0" fontId="22" fillId="0" borderId="1" xfId="2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22" fillId="0" borderId="1" xfId="2" applyBorder="1" applyAlignment="1">
      <alignment horizontal="left" wrapText="1"/>
    </xf>
    <xf numFmtId="0" fontId="23" fillId="0" borderId="1" xfId="2" applyFont="1" applyBorder="1" applyAlignment="1">
      <alignment horizontal="center" wrapText="1"/>
    </xf>
    <xf numFmtId="0" fontId="22" fillId="0" borderId="1" xfId="2" applyBorder="1"/>
    <xf numFmtId="0" fontId="22" fillId="0" borderId="1" xfId="2" applyBorder="1" applyAlignment="1">
      <alignment horizontal="center" wrapText="1"/>
    </xf>
    <xf numFmtId="0" fontId="22" fillId="0" borderId="1" xfId="2" applyBorder="1" applyAlignment="1">
      <alignment wrapText="1"/>
    </xf>
    <xf numFmtId="0" fontId="23" fillId="0" borderId="1" xfId="2" applyFont="1" applyBorder="1" applyAlignment="1">
      <alignment wrapText="1"/>
    </xf>
    <xf numFmtId="0" fontId="22" fillId="0" borderId="1" xfId="2" applyFont="1" applyBorder="1" applyAlignment="1">
      <alignment wrapText="1"/>
    </xf>
    <xf numFmtId="0" fontId="23" fillId="0" borderId="1" xfId="2" applyFont="1" applyBorder="1"/>
    <xf numFmtId="0" fontId="22" fillId="0" borderId="1" xfId="2" applyFill="1" applyBorder="1" applyAlignment="1">
      <alignment wrapText="1"/>
    </xf>
    <xf numFmtId="0" fontId="22" fillId="0" borderId="4" xfId="2" applyBorder="1" applyAlignment="1">
      <alignment wrapText="1"/>
    </xf>
    <xf numFmtId="0" fontId="23" fillId="8" borderId="1" xfId="2" applyFont="1" applyFill="1" applyBorder="1"/>
    <xf numFmtId="0" fontId="22" fillId="8" borderId="1" xfId="2" applyFill="1" applyBorder="1" applyAlignment="1">
      <alignment horizontal="center" wrapText="1"/>
    </xf>
    <xf numFmtId="0" fontId="23" fillId="8" borderId="1" xfId="2" applyFont="1" applyFill="1" applyBorder="1" applyAlignment="1">
      <alignment horizontal="center" wrapText="1"/>
    </xf>
    <xf numFmtId="0" fontId="23" fillId="0" borderId="2" xfId="2" applyFont="1" applyBorder="1" applyAlignment="1">
      <alignment horizontal="center"/>
    </xf>
    <xf numFmtId="0" fontId="23" fillId="0" borderId="5" xfId="2" applyFont="1" applyBorder="1" applyAlignment="1">
      <alignment horizontal="center"/>
    </xf>
    <xf numFmtId="0" fontId="22" fillId="0" borderId="2" xfId="2" applyBorder="1" applyAlignment="1">
      <alignment horizontal="center" wrapText="1"/>
    </xf>
    <xf numFmtId="0" fontId="23" fillId="0" borderId="2" xfId="2" applyFont="1" applyBorder="1" applyAlignment="1"/>
    <xf numFmtId="0" fontId="23" fillId="7" borderId="1" xfId="2" applyFont="1" applyFill="1" applyBorder="1"/>
    <xf numFmtId="0" fontId="22" fillId="7" borderId="1" xfId="2" applyFill="1" applyBorder="1" applyAlignment="1">
      <alignment horizontal="center" wrapText="1"/>
    </xf>
    <xf numFmtId="0" fontId="22" fillId="7" borderId="0" xfId="2" applyFill="1"/>
    <xf numFmtId="0" fontId="23" fillId="9" borderId="1" xfId="2" applyFont="1" applyFill="1" applyBorder="1"/>
    <xf numFmtId="0" fontId="22" fillId="9" borderId="1" xfId="2" applyFill="1" applyBorder="1" applyAlignment="1">
      <alignment horizontal="center" wrapText="1"/>
    </xf>
    <xf numFmtId="0" fontId="23" fillId="9" borderId="1" xfId="2" applyFont="1" applyFill="1" applyBorder="1" applyAlignment="1">
      <alignment horizontal="center" wrapText="1"/>
    </xf>
    <xf numFmtId="0" fontId="22" fillId="9" borderId="3" xfId="2" applyFill="1" applyBorder="1" applyAlignment="1">
      <alignment horizontal="center" wrapText="1"/>
    </xf>
    <xf numFmtId="0" fontId="22" fillId="9" borderId="0" xfId="2" applyFill="1" applyAlignment="1">
      <alignment horizontal="center" wrapText="1"/>
    </xf>
    <xf numFmtId="0" fontId="23" fillId="10" borderId="1" xfId="2" applyFont="1" applyFill="1" applyBorder="1"/>
    <xf numFmtId="0" fontId="22" fillId="10" borderId="1" xfId="2" applyFill="1" applyBorder="1" applyAlignment="1">
      <alignment horizontal="center" wrapText="1"/>
    </xf>
    <xf numFmtId="0" fontId="22" fillId="10" borderId="3" xfId="2" applyFill="1" applyBorder="1" applyAlignment="1">
      <alignment horizontal="center" wrapText="1"/>
    </xf>
    <xf numFmtId="0" fontId="22" fillId="10" borderId="0" xfId="2" applyFill="1" applyAlignment="1">
      <alignment horizontal="center" wrapText="1"/>
    </xf>
    <xf numFmtId="0" fontId="22" fillId="10" borderId="2" xfId="2" applyFill="1" applyBorder="1" applyAlignment="1">
      <alignment horizontal="center" wrapText="1"/>
    </xf>
    <xf numFmtId="0" fontId="23" fillId="10" borderId="1" xfId="2" applyFont="1" applyFill="1" applyBorder="1" applyAlignment="1">
      <alignment horizontal="center" wrapText="1"/>
    </xf>
    <xf numFmtId="0" fontId="22" fillId="10" borderId="1" xfId="2" applyFill="1" applyBorder="1" applyAlignment="1">
      <alignment horizontal="center"/>
    </xf>
    <xf numFmtId="0" fontId="22" fillId="7" borderId="6" xfId="2" applyFill="1" applyBorder="1"/>
    <xf numFmtId="0" fontId="23" fillId="7" borderId="6" xfId="2" applyFont="1" applyFill="1" applyBorder="1"/>
    <xf numFmtId="0" fontId="22" fillId="7" borderId="6" xfId="2" applyFill="1" applyBorder="1" applyAlignment="1">
      <alignment horizontal="center" wrapText="1"/>
    </xf>
    <xf numFmtId="0" fontId="22" fillId="7" borderId="1" xfId="2" applyFill="1" applyBorder="1" applyAlignment="1">
      <alignment horizontal="center"/>
    </xf>
    <xf numFmtId="0" fontId="22" fillId="7" borderId="6" xfId="2" applyFill="1" applyBorder="1" applyAlignment="1">
      <alignment horizontal="center"/>
    </xf>
    <xf numFmtId="0" fontId="22" fillId="8" borderId="1" xfId="2" applyFill="1" applyBorder="1" applyAlignment="1">
      <alignment horizontal="center"/>
    </xf>
    <xf numFmtId="0" fontId="10" fillId="8" borderId="1" xfId="0" applyFont="1" applyFill="1" applyBorder="1"/>
    <xf numFmtId="0" fontId="22" fillId="8" borderId="4" xfId="2" applyFill="1" applyBorder="1" applyAlignment="1">
      <alignment horizontal="center"/>
    </xf>
    <xf numFmtId="0" fontId="23" fillId="8" borderId="4" xfId="2" applyFont="1" applyFill="1" applyBorder="1"/>
    <xf numFmtId="0" fontId="22" fillId="9" borderId="4" xfId="2" applyFill="1" applyBorder="1" applyAlignment="1">
      <alignment horizontal="center" wrapText="1"/>
    </xf>
    <xf numFmtId="0" fontId="23" fillId="9" borderId="4" xfId="2" applyFont="1" applyFill="1" applyBorder="1" applyAlignment="1">
      <alignment horizontal="center" wrapText="1"/>
    </xf>
    <xf numFmtId="0" fontId="22" fillId="10" borderId="4" xfId="2" applyFill="1" applyBorder="1" applyAlignment="1">
      <alignment horizontal="center" wrapText="1"/>
    </xf>
    <xf numFmtId="0" fontId="23" fillId="10" borderId="4" xfId="2" applyFont="1" applyFill="1" applyBorder="1" applyAlignment="1">
      <alignment horizontal="center" wrapText="1"/>
    </xf>
    <xf numFmtId="0" fontId="22" fillId="10" borderId="4" xfId="2" applyFill="1" applyBorder="1" applyAlignment="1">
      <alignment horizontal="center"/>
    </xf>
    <xf numFmtId="0" fontId="22" fillId="0" borderId="0" xfId="2" applyBorder="1" applyAlignment="1">
      <alignment horizontal="center" wrapText="1"/>
    </xf>
    <xf numFmtId="0" fontId="23" fillId="0" borderId="0" xfId="2" applyFont="1" applyBorder="1" applyAlignment="1">
      <alignment wrapText="1"/>
    </xf>
    <xf numFmtId="0" fontId="22" fillId="7" borderId="0" xfId="2" applyFill="1" applyBorder="1"/>
    <xf numFmtId="0" fontId="22" fillId="8" borderId="1" xfId="2" applyFill="1" applyBorder="1" applyAlignment="1">
      <alignment horizontal="center"/>
    </xf>
    <xf numFmtId="0" fontId="23" fillId="8" borderId="1" xfId="2" applyFont="1" applyFill="1" applyBorder="1"/>
    <xf numFmtId="0" fontId="22" fillId="9" borderId="1" xfId="2" applyFill="1" applyBorder="1" applyAlignment="1">
      <alignment horizontal="center" wrapText="1"/>
    </xf>
    <xf numFmtId="0" fontId="23" fillId="9" borderId="1" xfId="2" applyFont="1" applyFill="1" applyBorder="1" applyAlignment="1">
      <alignment horizontal="center" wrapText="1"/>
    </xf>
    <xf numFmtId="0" fontId="22" fillId="10" borderId="1" xfId="2" applyFill="1" applyBorder="1" applyAlignment="1">
      <alignment horizontal="center" wrapText="1"/>
    </xf>
    <xf numFmtId="0" fontId="23" fillId="10" borderId="1" xfId="2" applyFont="1" applyFill="1" applyBorder="1" applyAlignment="1">
      <alignment horizontal="center" wrapText="1"/>
    </xf>
    <xf numFmtId="0" fontId="22" fillId="10" borderId="1" xfId="2" applyFill="1" applyBorder="1" applyAlignment="1">
      <alignment horizontal="center"/>
    </xf>
    <xf numFmtId="0" fontId="22" fillId="10" borderId="7" xfId="2" applyFill="1" applyBorder="1" applyAlignment="1">
      <alignment horizontal="center" wrapText="1"/>
    </xf>
    <xf numFmtId="0" fontId="22" fillId="0" borderId="3" xfId="2" applyBorder="1" applyAlignment="1">
      <alignment horizontal="center"/>
    </xf>
    <xf numFmtId="0" fontId="23" fillId="0" borderId="2" xfId="2" applyFont="1" applyBorder="1" applyAlignment="1">
      <alignment horizontal="center" wrapText="1"/>
    </xf>
    <xf numFmtId="0" fontId="22" fillId="0" borderId="2" xfId="2" applyBorder="1" applyAlignment="1">
      <alignment horizontal="center" wrapText="1"/>
    </xf>
    <xf numFmtId="0" fontId="22" fillId="0" borderId="2" xfId="2" applyBorder="1" applyAlignment="1">
      <alignment horizontal="center"/>
    </xf>
    <xf numFmtId="0" fontId="22" fillId="7" borderId="2" xfId="2" applyFill="1" applyBorder="1"/>
    <xf numFmtId="0" fontId="22" fillId="7" borderId="5" xfId="2" applyFill="1" applyBorder="1"/>
    <xf numFmtId="0" fontId="22" fillId="8" borderId="4" xfId="2" applyFill="1" applyBorder="1" applyAlignment="1">
      <alignment horizontal="center" wrapText="1"/>
    </xf>
    <xf numFmtId="0" fontId="22" fillId="0" borderId="3" xfId="2" applyBorder="1" applyAlignment="1">
      <alignment horizontal="center" wrapText="1"/>
    </xf>
    <xf numFmtId="0" fontId="23" fillId="0" borderId="2" xfId="2" applyFont="1" applyBorder="1" applyAlignment="1">
      <alignment wrapText="1"/>
    </xf>
    <xf numFmtId="0" fontId="22" fillId="0" borderId="2" xfId="2" applyBorder="1"/>
    <xf numFmtId="0" fontId="22" fillId="0" borderId="5" xfId="2" applyBorder="1"/>
    <xf numFmtId="0" fontId="23" fillId="0" borderId="0" xfId="0" applyFont="1" applyAlignment="1">
      <alignment horizontal="center" vertical="top" wrapText="1"/>
    </xf>
    <xf numFmtId="0" fontId="10" fillId="8" borderId="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2" borderId="1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0" fillId="10" borderId="1" xfId="3" applyFont="1" applyFill="1" applyBorder="1" applyAlignment="1">
      <alignment horizontal="center"/>
    </xf>
    <xf numFmtId="0" fontId="2" fillId="9" borderId="3" xfId="3" applyFont="1" applyFill="1" applyBorder="1" applyAlignment="1">
      <alignment horizontal="center" wrapText="1"/>
    </xf>
    <xf numFmtId="0" fontId="2" fillId="9" borderId="2" xfId="3" applyFont="1" applyFill="1" applyBorder="1" applyAlignment="1">
      <alignment horizontal="center" wrapText="1"/>
    </xf>
    <xf numFmtId="0" fontId="2" fillId="9" borderId="5" xfId="3" applyFont="1" applyFill="1" applyBorder="1" applyAlignment="1">
      <alignment horizontal="center" wrapText="1"/>
    </xf>
    <xf numFmtId="0" fontId="10" fillId="9" borderId="1" xfId="3" applyFont="1" applyFill="1" applyBorder="1" applyAlignment="1">
      <alignment horizontal="center"/>
    </xf>
    <xf numFmtId="0" fontId="24" fillId="11" borderId="3" xfId="2" applyFont="1" applyFill="1" applyBorder="1" applyAlignment="1">
      <alignment horizontal="center"/>
    </xf>
    <xf numFmtId="0" fontId="24" fillId="11" borderId="2" xfId="2" applyFont="1" applyFill="1" applyBorder="1" applyAlignment="1">
      <alignment horizontal="center"/>
    </xf>
    <xf numFmtId="0" fontId="24" fillId="11" borderId="5" xfId="2" applyFont="1" applyFill="1" applyBorder="1" applyAlignment="1">
      <alignment horizontal="center"/>
    </xf>
    <xf numFmtId="0" fontId="24" fillId="11" borderId="6" xfId="2" applyFont="1" applyFill="1" applyBorder="1" applyAlignment="1">
      <alignment horizontal="center"/>
    </xf>
    <xf numFmtId="0" fontId="24" fillId="11" borderId="1" xfId="2" applyFont="1" applyFill="1" applyBorder="1" applyAlignment="1">
      <alignment horizontal="center"/>
    </xf>
    <xf numFmtId="0" fontId="23" fillId="9" borderId="2" xfId="2" applyFont="1" applyFill="1" applyBorder="1" applyAlignment="1">
      <alignment horizontal="center"/>
    </xf>
    <xf numFmtId="0" fontId="2" fillId="10" borderId="3" xfId="3" applyFont="1" applyFill="1" applyBorder="1" applyAlignment="1">
      <alignment horizontal="center" wrapText="1"/>
    </xf>
    <xf numFmtId="0" fontId="2" fillId="10" borderId="2" xfId="3" applyFont="1" applyFill="1" applyBorder="1" applyAlignment="1">
      <alignment horizontal="center" wrapText="1"/>
    </xf>
    <xf numFmtId="0" fontId="2" fillId="10" borderId="5" xfId="3" applyFont="1" applyFill="1" applyBorder="1" applyAlignment="1">
      <alignment horizontal="center" wrapText="1"/>
    </xf>
    <xf numFmtId="0" fontId="23" fillId="10" borderId="1" xfId="2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3" fillId="0" borderId="3" xfId="2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0" fontId="23" fillId="0" borderId="5" xfId="2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sorgi.gov.in/web/index.php/birthReport/birthReportB1/subDistName/Dharmanagar+Municipal+Council/subDistID/5981/fromDate/MjAxNyAwMiAwOA%3D%3D/toDate/MjAxNyAwMiAxNA%3D%3D/k/MTY%3D/DistID/292/DistName/North+Tripura/TotRU/58" TargetMode="External"/><Relationship Id="rId13" Type="http://schemas.openxmlformats.org/officeDocument/2006/relationships/hyperlink" Target="http://crsorgi.gov.in/web/index.php/birthReport/birthReportB1/subDistName/Belonia+Municipal+Council/subDistID/5976/fromDate/MjAxNyAwMiAwOA%3D%3D/toDate/MjAxNyAwMiAxNA%3D%3D/k/MTY%3D/DistID/290/DistName/South+Tripura+/TotRU/37" TargetMode="External"/><Relationship Id="rId18" Type="http://schemas.openxmlformats.org/officeDocument/2006/relationships/hyperlink" Target="http://crsorgi.gov.in/web/index.php/birthReport/birthReportB1/subDistName/Agartala+Municipal+Corporation/subDistID/5970/fromDate/MjAxNyAwMiAwOA%3D%3D/toDate/MjAxNyAwMiAxNA%3D%3D/k/MTY%3D/DistID/289/DistName/West+Tripura+/TotRU/327" TargetMode="External"/><Relationship Id="rId26" Type="http://schemas.openxmlformats.org/officeDocument/2006/relationships/hyperlink" Target="http://crsorgi.gov.in/web/index.php/deathReport/deathReportD1/subDistName/Teliamura+Municipal+Council/subDistID/6155/fromDate/MDggMDIgMjAxNw%3D%3D/toDate/MTQgMDIgMjAxNw%3D%3D/k/MTY%3D/DistID/685/DistName/Khowai/TotRU/9" TargetMode="External"/><Relationship Id="rId39" Type="http://schemas.openxmlformats.org/officeDocument/2006/relationships/hyperlink" Target="http://crsorgi.gov.in/web/index.php/deathReport/deathReportD1/subDistName/Mohanpur+Municipal+Council/subDistID/6147/fromDate/MDggMDIgMjAxNw%3D%3D/toDate/MTQgMDIgMjAxNw%3D%3D/k/MTY%3D/DistID/289/DistName/West+Tripura+/TotRU/2" TargetMode="External"/><Relationship Id="rId3" Type="http://schemas.openxmlformats.org/officeDocument/2006/relationships/hyperlink" Target="http://crsorgi.gov.in/web/index.php/birthReport/birthReportB1/subDistName/Udaipur+Municipal+Council/subDistID/5973/fromDate/MjAxNyAwMiAwOA%3D%3D/toDate/MjAxNyAwMiAxNA%3D%3D/k/MTY%3D/DistID/687/DistName/Gomati/TotRU/0" TargetMode="External"/><Relationship Id="rId21" Type="http://schemas.openxmlformats.org/officeDocument/2006/relationships/hyperlink" Target="http://crsorgi.gov.in/web/index.php/deathReport/deathReportD1/subDistName/Kamalpur+Nagar+panchayet/subDistID/5978/fromDate/MDggMDIgMjAxNw%3D%3D/toDate/MTQgMDIgMjAxNw%3D%3D/k/MTY%3D/DistID/291/DistName/Dhalai/TotRU/3" TargetMode="External"/><Relationship Id="rId34" Type="http://schemas.openxmlformats.org/officeDocument/2006/relationships/hyperlink" Target="http://crsorgi.gov.in/web/index.php/deathReport/deathReportD1/subDistName/Sabroom+Nagar+Panchayet+/subDistID/5977/fromDate/MDggMDIgMjAxNw%3D%3D/toDate/MTQgMDIgMjAxNw%3D%3D/k/MTY%3D/DistID/290/DistName/South+Tripura+/TotRU/0" TargetMode="External"/><Relationship Id="rId7" Type="http://schemas.openxmlformats.org/officeDocument/2006/relationships/hyperlink" Target="http://crsorgi.gov.in/web/index.php/birthReport/birthReportB1/subDistName/Panisagar+Nagar+Panchayet/subDistID/1936/fromDate/MjAxNyAwMiAwOA%3D%3D/toDate/MjAxNyAwMiAxNA%3D%3D/k/MTY%3D/DistID/292/DistName/North+Tripura/TotRU/4" TargetMode="External"/><Relationship Id="rId12" Type="http://schemas.openxmlformats.org/officeDocument/2006/relationships/hyperlink" Target="http://crsorgi.gov.in/web/index.php/birthReport/birthReportB1/subDistName/Santir+Bazar+Municipal+Council+/subDistID/5975/fromDate/MjAxNyAwMiAwOA%3D%3D/toDate/MjAxNyAwMiAxNA%3D%3D/k/MTY%3D/DistID/290/DistName/South+Tripura+/TotRU/11" TargetMode="External"/><Relationship Id="rId17" Type="http://schemas.openxmlformats.org/officeDocument/2006/relationships/hyperlink" Target="http://crsorgi.gov.in/web/index.php/birthReport/birthReportB1/subDistName/Ranirbazar+Municipal+Council/subDistID/5969/fromDate/MjAxNyAwMiAwOA%3D%3D/toDate/MjAxNyAwMiAxNA%3D%3D/k/MTY%3D/DistID/289/DistName/West+Tripura+/TotRU/0" TargetMode="External"/><Relationship Id="rId25" Type="http://schemas.openxmlformats.org/officeDocument/2006/relationships/hyperlink" Target="http://crsorgi.gov.in/web/index.php/deathReport/deathReportD1/subDistName/Khowai+Municipal+Council/subDistID/6153/fromDate/MDggMDIgMjAxNw%3D%3D/toDate/MTQgMDIgMjAxNw%3D%3D/k/MTY%3D/DistID/685/DistName/Khowai/TotRU/9" TargetMode="External"/><Relationship Id="rId33" Type="http://schemas.openxmlformats.org/officeDocument/2006/relationships/hyperlink" Target="http://crsorgi.gov.in/web/index.php/deathReport/deathReportD1/subDistName/Belonia+Municipal+Council/subDistID/5976/fromDate/MDggMDIgMjAxNw%3D%3D/toDate/MTQgMDIgMjAxNw%3D%3D/k/MTY%3D/DistID/290/DistName/South+Tripura+/TotRU/6" TargetMode="External"/><Relationship Id="rId38" Type="http://schemas.openxmlformats.org/officeDocument/2006/relationships/hyperlink" Target="http://crsorgi.gov.in/web/index.php/deathReport/deathReportD1/subDistName/Agartala+Municipal+Corporation/subDistID/5970/fromDate/MDggMDIgMjAxNw%3D%3D/toDate/MTQgMDIgMjAxNw%3D%3D/k/MTY%3D/DistID/289/DistName/West+Tripura+/TotRU/147" TargetMode="External"/><Relationship Id="rId2" Type="http://schemas.openxmlformats.org/officeDocument/2006/relationships/hyperlink" Target="http://crsorgi.gov.in/web/index.php/birthReport/birthReportB1/subDistName/Ambasa+Municipal+Council/subDistID/6152/fromDate/MjAxNyAwMiAwOA%3D%3D/toDate/MjAxNyAwMiAxNA%3D%3D/k/MTY%3D/DistID/291/DistName/Dhalai/TotRU/0" TargetMode="External"/><Relationship Id="rId16" Type="http://schemas.openxmlformats.org/officeDocument/2006/relationships/hyperlink" Target="http://crsorgi.gov.in/web/index.php/birthReport/birthReportB1/subDistName/Kumarghat+Municipal+Council/subDistID/6154/fromDate/MjAxNyAwMiAwOA%3D%3D/toDate/MjAxNyAwMiAxNA%3D%3D/k/MTY%3D/DistID/686/DistName/Unakoti/TotRU/1" TargetMode="External"/><Relationship Id="rId20" Type="http://schemas.openxmlformats.org/officeDocument/2006/relationships/hyperlink" Target="http://crsorgi.gov.in/web/index.php/birthReport/birthReportB1/subDistName/Jirania+Nagar+Panchayet/subDistID/6150/fromDate/MjAxNyAwMiAwOA%3D%3D/toDate/MjAxNyAwMiAxNA%3D%3D/k/MTY%3D/DistID/289/DistName/West+Tripura+/TotRU/21" TargetMode="External"/><Relationship Id="rId29" Type="http://schemas.openxmlformats.org/officeDocument/2006/relationships/hyperlink" Target="http://crsorgi.gov.in/web/index.php/deathReport/deathReportD1/subDistName/Bishalgarh+Municipal+Council/subDistID/6157/fromDate/MDggMDIgMjAxNw%3D%3D/toDate/MTQgMDIgMjAxNw%3D%3D/k/MTY%3D/DistID/684/DistName/Sepahijala/TotRU/5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crsorgi.gov.in/web/index.php/birthReport/birthReportB1/subDistName/Kamalpur+Nagar+panchayet/subDistID/5978/fromDate/MjAxNyAwMiAwOA%3D%3D/toDate/MjAxNyAwMiAxNA%3D%3D/k/MTY%3D/DistID/291/DistName/Dhalai/TotRU/6" TargetMode="External"/><Relationship Id="rId6" Type="http://schemas.openxmlformats.org/officeDocument/2006/relationships/hyperlink" Target="http://crsorgi.gov.in/web/index.php/birthReport/birthReportB1/subDistName/Teliamura+Municipal+Council/subDistID/6155/fromDate/MjAxNyAwMiAwOA%3D%3D/toDate/MjAxNyAwMiAxNA%3D%3D/k/MTY%3D/DistID/685/DistName/Khowai/TotRU/38" TargetMode="External"/><Relationship Id="rId11" Type="http://schemas.openxmlformats.org/officeDocument/2006/relationships/hyperlink" Target="http://crsorgi.gov.in/web/index.php/birthReport/birthReportB1/subDistName/Sonamura+Nagar+Panchayet/subDistID/6162/fromDate/MjAxNyAwMiAwOA%3D%3D/toDate/MjAxNyAwMiAxNA%3D%3D/k/MTY%3D/DistID/684/DistName/Sepahijala/TotRU/0" TargetMode="External"/><Relationship Id="rId24" Type="http://schemas.openxmlformats.org/officeDocument/2006/relationships/hyperlink" Target="http://crsorgi.gov.in/web/index.php/deathReport/deathReportD1/subDistName/Amarpur+Nagar+Panchayat/subDistID/6139/fromDate/MDggMDIgMjAxNw%3D%3D/toDate/MTQgMDIgMjAxNw%3D%3D/k/MTY%3D/DistID/687/DistName/Gomati/TotRU/0" TargetMode="External"/><Relationship Id="rId32" Type="http://schemas.openxmlformats.org/officeDocument/2006/relationships/hyperlink" Target="http://crsorgi.gov.in/web/index.php/deathReport/deathReportD1/subDistName/Santir+Bazar+Municipal+Council+/subDistID/5975/fromDate/MDggMDIgMjAxNw%3D%3D/toDate/MTQgMDIgMjAxNw%3D%3D/k/MTY%3D/DistID/290/DistName/South+Tripura+/TotRU/0" TargetMode="External"/><Relationship Id="rId37" Type="http://schemas.openxmlformats.org/officeDocument/2006/relationships/hyperlink" Target="http://crsorgi.gov.in/web/index.php/deathReport/deathReportD1/subDistName/Ranirbazar+Municipal+Council/subDistID/5969/fromDate/MDggMDIgMjAxNw%3D%3D/toDate/MTQgMDIgMjAxNw%3D%3D/k/MTY%3D/DistID/289/DistName/West+Tripura+/TotRU/0" TargetMode="External"/><Relationship Id="rId40" Type="http://schemas.openxmlformats.org/officeDocument/2006/relationships/hyperlink" Target="http://crsorgi.gov.in/web/index.php/deathReport/deathReportD1/subDistName/Jirania+Nagar+Panchayet/subDistID/6150/fromDate/MDggMDIgMjAxNw%3D%3D/toDate/MTQgMDIgMjAxNw%3D%3D/k/MTY%3D/DistID/289/DistName/West+Tripura+/TotRU/0" TargetMode="External"/><Relationship Id="rId5" Type="http://schemas.openxmlformats.org/officeDocument/2006/relationships/hyperlink" Target="http://crsorgi.gov.in/web/index.php/birthReport/birthReportB1/subDistName/Khowai+Municipal+Council/subDistID/6153/fromDate/MjAxNyAwMiAwOA%3D%3D/toDate/MjAxNyAwMiAxNA%3D%3D/k/MTY%3D/DistID/685/DistName/Khowai/TotRU/0" TargetMode="External"/><Relationship Id="rId15" Type="http://schemas.openxmlformats.org/officeDocument/2006/relationships/hyperlink" Target="http://crsorgi.gov.in/web/index.php/birthReport/birthReportB1/subDistName/Kailasahar+municipal+council+/subDistID/5980/fromDate/MjAxNyAwMiAwOA%3D%3D/toDate/MjAxNyAwMiAxNA%3D%3D/k/MTY%3D/DistID/686/DistName/Unakoti/TotRU/5" TargetMode="External"/><Relationship Id="rId23" Type="http://schemas.openxmlformats.org/officeDocument/2006/relationships/hyperlink" Target="http://crsorgi.gov.in/web/index.php/deathReport/deathReportD1/subDistName/Udaipur+Municipal+Council/subDistID/5973/fromDate/MDggMDIgMjAxNw%3D%3D/toDate/MTQgMDIgMjAxNw%3D%3D/k/MTY%3D/DistID/687/DistName/Gomati/TotRU/0" TargetMode="External"/><Relationship Id="rId28" Type="http://schemas.openxmlformats.org/officeDocument/2006/relationships/hyperlink" Target="http://crsorgi.gov.in/web/index.php/deathReport/deathReportD1/subDistName/Dharmanagar+Municipal+Council/subDistID/5981/fromDate/MDggMDIgMjAxNw%3D%3D/toDate/MTQgMDIgMjAxNw%3D%3D/k/MTY%3D/DistID/292/DistName/North+Tripura/TotRU/4" TargetMode="External"/><Relationship Id="rId36" Type="http://schemas.openxmlformats.org/officeDocument/2006/relationships/hyperlink" Target="http://crsorgi.gov.in/web/index.php/deathReport/deathReportD1/subDistName/Kumarghat+Municipal+Council/subDistID/6154/fromDate/MDggMDIgMjAxNw%3D%3D/toDate/MTQgMDIgMjAxNw%3D%3D/k/MTY%3D/DistID/686/DistName/Unakoti/TotRU/3" TargetMode="External"/><Relationship Id="rId10" Type="http://schemas.openxmlformats.org/officeDocument/2006/relationships/hyperlink" Target="http://crsorgi.gov.in/web/index.php/birthReport/birthReportB1/subDistName/Melaghar+Municipal+Council/subDistID/6160/fromDate/MjAxNyAwMiAwOA%3D%3D/toDate/MjAxNyAwMiAxNA%3D%3D/k/MTY%3D/DistID/684/DistName/Sepahijala/TotRU/9" TargetMode="External"/><Relationship Id="rId19" Type="http://schemas.openxmlformats.org/officeDocument/2006/relationships/hyperlink" Target="http://crsorgi.gov.in/web/index.php/birthReport/birthReportB1/subDistName/Mohanpur+Municipal+Council/subDistID/6147/fromDate/MjAxNyAwMiAwOA%3D%3D/toDate/MjAxNyAwMiAxNA%3D%3D/k/MTY%3D/DistID/289/DistName/West+Tripura+/TotRU/10" TargetMode="External"/><Relationship Id="rId31" Type="http://schemas.openxmlformats.org/officeDocument/2006/relationships/hyperlink" Target="http://crsorgi.gov.in/web/index.php/deathReport/deathReportD1/subDistName/Sonamura+Nagar+Panchayet/subDistID/6162/fromDate/MDggMDIgMjAxNw%3D%3D/toDate/MTQgMDIgMjAxNw%3D%3D/k/MTY%3D/DistID/684/DistName/Sepahijala/TotRU/2" TargetMode="External"/><Relationship Id="rId4" Type="http://schemas.openxmlformats.org/officeDocument/2006/relationships/hyperlink" Target="http://crsorgi.gov.in/web/index.php/birthReport/birthReportB1/subDistName/Amarpur+Nagar+Panchayat/subDistID/6139/fromDate/MjAxNyAwMiAwOA%3D%3D/toDate/MjAxNyAwMiAxNA%3D%3D/k/MTY%3D/DistID/687/DistName/Gomati/TotRU/9" TargetMode="External"/><Relationship Id="rId9" Type="http://schemas.openxmlformats.org/officeDocument/2006/relationships/hyperlink" Target="http://crsorgi.gov.in/web/index.php/birthReport/birthReportB1/subDistName/Bishalgarh+Municipal+Council/subDistID/6157/fromDate/MjAxNyAwMiAwOA%3D%3D/toDate/MjAxNyAwMiAxNA%3D%3D/k/MTY%3D/DistID/684/DistName/Sepahijala/TotRU/19" TargetMode="External"/><Relationship Id="rId14" Type="http://schemas.openxmlformats.org/officeDocument/2006/relationships/hyperlink" Target="http://crsorgi.gov.in/web/index.php/birthReport/birthReportB1/subDistName/Sabroom+Nagar+Panchayet+/subDistID/5977/fromDate/MjAxNyAwMiAwOA%3D%3D/toDate/MjAxNyAwMiAxNA%3D%3D/k/MTY%3D/DistID/290/DistName/South+Tripura+/TotRU/0" TargetMode="External"/><Relationship Id="rId22" Type="http://schemas.openxmlformats.org/officeDocument/2006/relationships/hyperlink" Target="http://crsorgi.gov.in/web/index.php/deathReport/deathReportD1/subDistName/Ambasa+Municipal+Council/subDistID/6152/fromDate/MDggMDIgMjAxNw%3D%3D/toDate/MTQgMDIgMjAxNw%3D%3D/k/MTY%3D/DistID/291/DistName/Dhalai/TotRU/2" TargetMode="External"/><Relationship Id="rId27" Type="http://schemas.openxmlformats.org/officeDocument/2006/relationships/hyperlink" Target="http://crsorgi.gov.in/web/index.php/deathReport/deathReportD1/subDistName/Panisagar+Nagar+Panchayet/subDistID/1936/fromDate/MDggMDIgMjAxNw%3D%3D/toDate/MTQgMDIgMjAxNw%3D%3D/k/MTY%3D/DistID/292/DistName/North+Tripura/TotRU/0" TargetMode="External"/><Relationship Id="rId30" Type="http://schemas.openxmlformats.org/officeDocument/2006/relationships/hyperlink" Target="http://crsorgi.gov.in/web/index.php/deathReport/deathReportD1/subDistName/Melaghar+Municipal+Council/subDistID/6160/fromDate/MDggMDIgMjAxNw%3D%3D/toDate/MTQgMDIgMjAxNw%3D%3D/k/MTY%3D/DistID/684/DistName/Sepahijala/TotRU/2" TargetMode="External"/><Relationship Id="rId35" Type="http://schemas.openxmlformats.org/officeDocument/2006/relationships/hyperlink" Target="http://crsorgi.gov.in/web/index.php/deathReport/deathReportD1/subDistName/Kailasahar+municipal+council+/subDistID/5980/fromDate/MDggMDIgMjAxNw%3D%3D/toDate/MTQgMDIgMjAxNw%3D%3D/k/MTY%3D/DistID/686/DistName/Unakoti/TotRU/23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rsorgi.gov.in/web/index.php/birthReport/birthReportB1/subDistName/Dasda/subDistID/1960/fromDate/MjAxNyAwMiAwOA%3D%3D/toDate/MjAxNyAwMiAxNA%3D%3D/k/MTY%3D/DistID/292/DistName/North+Tripura/TotRU/139" TargetMode="External"/><Relationship Id="rId117" Type="http://schemas.openxmlformats.org/officeDocument/2006/relationships/printerSettings" Target="../printerSettings/printerSettings2.bin"/><Relationship Id="rId21" Type="http://schemas.openxmlformats.org/officeDocument/2006/relationships/hyperlink" Target="http://crsorgi.gov.in/web/index.php/birthReport/birthReportB1/subDistName/Teliamura/subDistID/1928/fromDate/MjAxNyAwMiAwOA%3D%3D/toDate/MjAxNyAwMiAxNA%3D%3D/k/MTY%3D/DistID/685/DistName/Khowai/TotRU/1" TargetMode="External"/><Relationship Id="rId42" Type="http://schemas.openxmlformats.org/officeDocument/2006/relationships/hyperlink" Target="http://crsorgi.gov.in/web/index.php/birthReport/birthReportB1/subDistName/Satchand/subDistID/1948/fromDate/MjAxNyAwMiAwOA%3D%3D/toDate/MjAxNyAwMiAxNA%3D%3D/k/MTY%3D/DistID/290/DistName/South+Tripura+/TotRU/19" TargetMode="External"/><Relationship Id="rId47" Type="http://schemas.openxmlformats.org/officeDocument/2006/relationships/hyperlink" Target="http://crsorgi.gov.in/web/index.php/birthReport/birthReportB1/subDistName/Pecharthal/subDistID/1958/fromDate/MjAxNyAwMiAwOA%3D%3D/toDate/MjAxNyAwMiAxNA%3D%3D/k/MTY%3D/DistID/686/DistName/Unakoti/TotRU/83" TargetMode="External"/><Relationship Id="rId63" Type="http://schemas.openxmlformats.org/officeDocument/2006/relationships/hyperlink" Target="http://crsorgi.gov.in/web/index.php/deathReport/deathReportD1/subDistName/Dumburnagar/subDistID/1953/fromDate/MDggMDIgMjAxNw%3D%3D/toDate/MTQgMDIgMjAxNw%3D%3D/k/MTY%3D/DistID/291/DistName/Dhalai/TotRU/1" TargetMode="External"/><Relationship Id="rId68" Type="http://schemas.openxmlformats.org/officeDocument/2006/relationships/hyperlink" Target="http://crsorgi.gov.in/web/index.php/deathReport/deathReportD1/subDistName/Amarpur/subDistID/1939/fromDate/MDggMDIgMjAxNw%3D%3D/toDate/MTQgMDIgMjAxNw%3D%3D/k/MTY%3D/DistID/687/DistName/Gomati/TotRU/4" TargetMode="External"/><Relationship Id="rId84" Type="http://schemas.openxmlformats.org/officeDocument/2006/relationships/hyperlink" Target="http://crsorgi.gov.in/web/index.php/deathReport/deathReportD1/subDistName/Dasda/subDistID/1960/fromDate/MDggMDIgMjAxNw%3D%3D/toDate/MTQgMDIgMjAxNw%3D%3D/k/MTY%3D/DistID/292/DistName/North+Tripura/TotRU/6" TargetMode="External"/><Relationship Id="rId89" Type="http://schemas.openxmlformats.org/officeDocument/2006/relationships/hyperlink" Target="http://crsorgi.gov.in/web/index.php/deathReport/deathReportD1/subDistName/Jampuijala/subDistID/1933/fromDate/MDggMDIgMjAxNw%3D%3D/toDate/MTQgMDIgMjAxNw%3D%3D/k/MTY%3D/DistID/684/DistName/Sepahijala/TotRU/0" TargetMode="External"/><Relationship Id="rId112" Type="http://schemas.openxmlformats.org/officeDocument/2006/relationships/hyperlink" Target="http://crsorgi.gov.in/web/index.php/deathReport/deathReportD1/subDistName/Dukli/subDistID/1932/fromDate/MDggMDIgMjAxNw%3D%3D/toDate/MTQgMDIgMjAxNw%3D%3D/k/MTY%3D/DistID/289/DistName/West+Tripura+/TotRU/16" TargetMode="External"/><Relationship Id="rId16" Type="http://schemas.openxmlformats.org/officeDocument/2006/relationships/hyperlink" Target="http://crsorgi.gov.in/web/index.php/birthReport/birthReportB1/subDistName/Killa/subDistID/6135/fromDate/MjAxNyAwMiAwOA%3D%3D/toDate/MjAxNyAwMiAxNA%3D%3D/k/MTY%3D/DistID/687/DistName/Gomati/TotRU/9" TargetMode="External"/><Relationship Id="rId107" Type="http://schemas.openxmlformats.org/officeDocument/2006/relationships/hyperlink" Target="http://crsorgi.gov.in/web/index.php/deathReport/deathReportD1/subDistName/Chandipur/subDistID/6131/fromDate/MDggMDIgMjAxNw%3D%3D/toDate/MTQgMDIgMjAxNw%3D%3D/k/MTY%3D/DistID/686/DistName/Unakoti/TotRU/0" TargetMode="External"/><Relationship Id="rId11" Type="http://schemas.openxmlformats.org/officeDocument/2006/relationships/hyperlink" Target="http://crsorgi.gov.in/web/index.php/birthReport/birthReportB1/subDistName/Ompi/subDistID/1940/fromDate/MjAxNyAwMiAwOA%3D%3D/toDate/MjAxNyAwMiAxNA%3D%3D/k/MTY%3D/DistID/687/DistName/Gomati/TotRU/4" TargetMode="External"/><Relationship Id="rId24" Type="http://schemas.openxmlformats.org/officeDocument/2006/relationships/hyperlink" Target="http://crsorgi.gov.in/web/index.php/birthReport/birthReportB1/subDistName/Panisagar/subDistID/1956/fromDate/MjAxNyAwMiAwOA%3D%3D/toDate/MjAxNyAwMiAxNA%3D%3D/k/MTY%3D/DistID/292/DistName/North+Tripura/TotRU/57" TargetMode="External"/><Relationship Id="rId32" Type="http://schemas.openxmlformats.org/officeDocument/2006/relationships/hyperlink" Target="http://crsorgi.gov.in/web/index.php/birthReport/birthReportB1/subDistName/Bishalgarh/subDistID/1934/fromDate/MjAxNyAwMiAwOA%3D%3D/toDate/MjAxNyAwMiAxNA%3D%3D/k/MTY%3D/DistID/684/DistName/Sepahijala/TotRU/19" TargetMode="External"/><Relationship Id="rId37" Type="http://schemas.openxmlformats.org/officeDocument/2006/relationships/hyperlink" Target="http://crsorgi.gov.in/web/index.php/birthReport/birthReportB1/subDistName/Charilam/subDistID/6134/fromDate/MjAxNyAwMiAwOA%3D%3D/toDate/MjAxNyAwMiAxNA%3D%3D/k/MTY%3D/DistID/684/DistName/Sepahijala/TotRU/6" TargetMode="External"/><Relationship Id="rId40" Type="http://schemas.openxmlformats.org/officeDocument/2006/relationships/hyperlink" Target="http://crsorgi.gov.in/web/index.php/birthReport/birthReportB1/subDistName/Bagafa+/subDistID/1945/fromDate/MjAxNyAwMiAwOA%3D%3D/toDate/MjAxNyAwMiAxNA%3D%3D/k/MTY%3D/DistID/290/DistName/South+Tripura+/TotRU/22" TargetMode="External"/><Relationship Id="rId45" Type="http://schemas.openxmlformats.org/officeDocument/2006/relationships/hyperlink" Target="http://crsorgi.gov.in/web/index.php/birthReport/birthReportB1/subDistName/Poangbari/subDistID/6146/fromDate/MjAxNyAwMiAwOA%3D%3D/toDate/MjAxNyAwMiAxNA%3D%3D/k/MTY%3D/DistID/290/DistName/South+Tripura+/TotRU/0" TargetMode="External"/><Relationship Id="rId53" Type="http://schemas.openxmlformats.org/officeDocument/2006/relationships/hyperlink" Target="http://crsorgi.gov.in/web/index.php/birthReport/birthReportB1/subDistName/Jirania/subDistID/1931/fromDate/MjAxNyAwMiAwOA%3D%3D/toDate/MjAxNyAwMiAxNA%3D%3D/k/MTY%3D/DistID/289/DistName/West+Tripura+/TotRU/5" TargetMode="External"/><Relationship Id="rId58" Type="http://schemas.openxmlformats.org/officeDocument/2006/relationships/hyperlink" Target="http://crsorgi.gov.in/web/index.php/birthReport/birthReportB1/subDistName/Bamutia/subDistID/6145/fromDate/MjAxNyAwMiAwOA%3D%3D/toDate/MjAxNyAwMiAxNA%3D%3D/k/MTY%3D/DistID/289/DistName/West+Tripura+/TotRU/0" TargetMode="External"/><Relationship Id="rId66" Type="http://schemas.openxmlformats.org/officeDocument/2006/relationships/hyperlink" Target="http://crsorgi.gov.in/web/index.php/deathReport/deathReportD1/subDistName/Raishyabari/subDistID/6151/fromDate/MDggMDIgMjAxNw%3D%3D/toDate/MTQgMDIgMjAxNw%3D%3D/k/MTY%3D/DistID/291/DistName/Dhalai/TotRU/0" TargetMode="External"/><Relationship Id="rId74" Type="http://schemas.openxmlformats.org/officeDocument/2006/relationships/hyperlink" Target="http://crsorgi.gov.in/web/index.php/deathReport/deathReportD1/subDistName/Killa/subDistID/6135/fromDate/MDggMDIgMjAxNw%3D%3D/toDate/MTQgMDIgMjAxNw%3D%3D/k/MTY%3D/DistID/687/DistName/Gomati/TotRU/2" TargetMode="External"/><Relationship Id="rId79" Type="http://schemas.openxmlformats.org/officeDocument/2006/relationships/hyperlink" Target="http://crsorgi.gov.in/web/index.php/deathReport/deathReportD1/subDistName/Teliamura/subDistID/1928/fromDate/MDggMDIgMjAxNw%3D%3D/toDate/MTQgMDIgMjAxNw%3D%3D/k/MTY%3D/DistID/685/DistName/Khowai/TotRU/12" TargetMode="External"/><Relationship Id="rId87" Type="http://schemas.openxmlformats.org/officeDocument/2006/relationships/hyperlink" Target="http://crsorgi.gov.in/web/index.php/deathReport/deathReportD1/subDistName/Jubarajnagar/subDistID/6158/fromDate/MDggMDIgMjAxNw%3D%3D/toDate/MTQgMDIgMjAxNw%3D%3D/k/MTY%3D/DistID/292/DistName/North+Tripura/TotRU/0" TargetMode="External"/><Relationship Id="rId102" Type="http://schemas.openxmlformats.org/officeDocument/2006/relationships/hyperlink" Target="http://crsorgi.gov.in/web/index.php/deathReport/deathReportD1/subDistName/Bharat+Chandra+Nagar/subDistID/6144/fromDate/MDggMDIgMjAxNw%3D%3D/toDate/MTQgMDIgMjAxNw%3D%3D/k/MTY%3D/DistID/290/DistName/South+Tripura+/TotRU/6" TargetMode="External"/><Relationship Id="rId110" Type="http://schemas.openxmlformats.org/officeDocument/2006/relationships/hyperlink" Target="http://crsorgi.gov.in/web/index.php/deathReport/deathReportD1/subDistName/Mandwi/subDistID/1930/fromDate/MDggMDIgMjAxNw%3D%3D/toDate/MTQgMDIgMjAxNw%3D%3D/k/MTY%3D/DistID/289/DistName/West+Tripura+/TotRU/0" TargetMode="External"/><Relationship Id="rId115" Type="http://schemas.openxmlformats.org/officeDocument/2006/relationships/hyperlink" Target="http://crsorgi.gov.in/web/index.php/deathReport/deathReportD1/subDistName/Old+Agartala/subDistID/6143/fromDate/MDggMDIgMjAxNw%3D%3D/toDate/MTQgMDIgMjAxNw%3D%3D/k/MTY%3D/DistID/289/DistName/West+Tripura+/TotRU/0" TargetMode="External"/><Relationship Id="rId5" Type="http://schemas.openxmlformats.org/officeDocument/2006/relationships/hyperlink" Target="http://crsorgi.gov.in/web/index.php/birthReport/birthReportB1/subDistName/Dumburnagar/subDistID/1953/fromDate/MjAxNyAwMiAwOA%3D%3D/toDate/MjAxNyAwMiAxNA%3D%3D/k/MTY%3D/DistID/291/DistName/Dhalai/TotRU/2" TargetMode="External"/><Relationship Id="rId61" Type="http://schemas.openxmlformats.org/officeDocument/2006/relationships/hyperlink" Target="http://crsorgi.gov.in/web/index.php/deathReport/deathReportD1/subDistName/Ambassa/subDistID/1951/fromDate/MDggMDIgMjAxNw%3D%3D/toDate/MTQgMDIgMjAxNw%3D%3D/k/MTY%3D/DistID/291/DistName/Dhalai/TotRU/2" TargetMode="External"/><Relationship Id="rId82" Type="http://schemas.openxmlformats.org/officeDocument/2006/relationships/hyperlink" Target="http://crsorgi.gov.in/web/index.php/deathReport/deathReportD1/subDistName/Panisagar/subDistID/1956/fromDate/MDggMDIgMjAxNw%3D%3D/toDate/MTQgMDIgMjAxNw%3D%3D/k/MTY%3D/DistID/292/DistName/North+Tripura/TotRU/11" TargetMode="External"/><Relationship Id="rId90" Type="http://schemas.openxmlformats.org/officeDocument/2006/relationships/hyperlink" Target="http://crsorgi.gov.in/web/index.php/deathReport/deathReportD1/subDistName/Bishalgarh/subDistID/1934/fromDate/MDggMDIgMjAxNw%3D%3D/toDate/MTQgMDIgMjAxNw%3D%3D/k/MTY%3D/DistID/684/DistName/Sepahijala/TotRU/13" TargetMode="External"/><Relationship Id="rId95" Type="http://schemas.openxmlformats.org/officeDocument/2006/relationships/hyperlink" Target="http://crsorgi.gov.in/web/index.php/deathReport/deathReportD1/subDistName/Charilam/subDistID/6134/fromDate/MDggMDIgMjAxNw%3D%3D/toDate/MTQgMDIgMjAxNw%3D%3D/k/MTY%3D/DistID/684/DistName/Sepahijala/TotRU/6" TargetMode="External"/><Relationship Id="rId19" Type="http://schemas.openxmlformats.org/officeDocument/2006/relationships/hyperlink" Target="http://crsorgi.gov.in/web/index.php/birthReport/birthReportB1/subDistName/Tulashikhar/subDistID/1926/fromDate/MjAxNyAwMiAwOA%3D%3D/toDate/MjAxNyAwMiAxNA%3D%3D/k/MTY%3D/DistID/685/DistName/Khowai/TotRU/8" TargetMode="External"/><Relationship Id="rId14" Type="http://schemas.openxmlformats.org/officeDocument/2006/relationships/hyperlink" Target="http://crsorgi.gov.in/web/index.php/birthReport/birthReportB1/subDistName/Tepania/subDistID/5971/fromDate/MjAxNyAwMiAwOA%3D%3D/toDate/MjAxNyAwMiAxNA%3D%3D/k/MTY%3D/DistID/687/DistName/Gomati/TotRU/47" TargetMode="External"/><Relationship Id="rId22" Type="http://schemas.openxmlformats.org/officeDocument/2006/relationships/hyperlink" Target="http://crsorgi.gov.in/web/index.php/birthReport/birthReportB1/subDistName/Mungiakumi+/subDistID/1929/fromDate/MjAxNyAwMiAwOA%3D%3D/toDate/MjAxNyAwMiAxNA%3D%3D/k/MTY%3D/DistID/685/DistName/Khowai/TotRU/16" TargetMode="External"/><Relationship Id="rId27" Type="http://schemas.openxmlformats.org/officeDocument/2006/relationships/hyperlink" Target="http://crsorgi.gov.in/web/index.php/birthReport/birthReportB1/subDistName/Jampuii+hills/subDistID/1961/fromDate/MjAxNyAwMiAwOA%3D%3D/toDate/MjAxNyAwMiAxNA%3D%3D/k/MTY%3D/DistID/292/DistName/North+Tripura/TotRU/0" TargetMode="External"/><Relationship Id="rId30" Type="http://schemas.openxmlformats.org/officeDocument/2006/relationships/hyperlink" Target="http://crsorgi.gov.in/web/index.php/birthReport/birthReportB1/subDistName/Laljuri/subDistID/6159/fromDate/MjAxNyAwMiAwOA%3D%3D/toDate/MjAxNyAwMiAxNA%3D%3D/k/MTY%3D/DistID/292/DistName/North+Tripura/TotRU/33" TargetMode="External"/><Relationship Id="rId35" Type="http://schemas.openxmlformats.org/officeDocument/2006/relationships/hyperlink" Target="http://crsorgi.gov.in/web/index.php/birthReport/birthReportB1/subDistName/Nalchar/subDistID/5972/fromDate/MjAxNyAwMiAwOA%3D%3D/toDate/MjAxNyAwMiAxNA%3D%3D/k/MTY%3D/DistID/684/DistName/Sepahijala/TotRU/6" TargetMode="External"/><Relationship Id="rId43" Type="http://schemas.openxmlformats.org/officeDocument/2006/relationships/hyperlink" Target="http://crsorgi.gov.in/web/index.php/birthReport/birthReportB1/subDistName/Jolaibari/subDistID/6140/fromDate/MjAxNyAwMiAwOA%3D%3D/toDate/MjAxNyAwMiAxNA%3D%3D/k/MTY%3D/DistID/290/DistName/South+Tripura+/TotRU/20" TargetMode="External"/><Relationship Id="rId48" Type="http://schemas.openxmlformats.org/officeDocument/2006/relationships/hyperlink" Target="http://crsorgi.gov.in/web/index.php/birthReport/birthReportB1/subDistName/Kumarghat/subDistID/1959/fromDate/MjAxNyAwMiAwOA%3D%3D/toDate/MjAxNyAwMiAxNA%3D%3D/k/MTY%3D/DistID/686/DistName/Unakoti/TotRU/85" TargetMode="External"/><Relationship Id="rId56" Type="http://schemas.openxmlformats.org/officeDocument/2006/relationships/hyperlink" Target="http://crsorgi.gov.in/web/index.php/birthReport/birthReportB1/subDistName/Belbari/subDistID/6142/fromDate/MjAxNyAwMiAwOA%3D%3D/toDate/MjAxNyAwMiAxNA%3D%3D/k/MTY%3D/DistID/289/DistName/West+Tripura+/TotRU/0" TargetMode="External"/><Relationship Id="rId64" Type="http://schemas.openxmlformats.org/officeDocument/2006/relationships/hyperlink" Target="http://crsorgi.gov.in/web/index.php/deathReport/deathReportD1/subDistName/Durgachowmuhani/subDistID/6148/fromDate/MDggMDIgMjAxNw%3D%3D/toDate/MTQgMDIgMjAxNw%3D%3D/k/MTY%3D/DistID/291/DistName/Dhalai/TotRU/20" TargetMode="External"/><Relationship Id="rId69" Type="http://schemas.openxmlformats.org/officeDocument/2006/relationships/hyperlink" Target="http://crsorgi.gov.in/web/index.php/deathReport/deathReportD1/subDistName/Ompi/subDistID/1940/fromDate/MDggMDIgMjAxNw%3D%3D/toDate/MTQgMDIgMjAxNw%3D%3D/k/MTY%3D/DistID/687/DistName/Gomati/TotRU/10" TargetMode="External"/><Relationship Id="rId77" Type="http://schemas.openxmlformats.org/officeDocument/2006/relationships/hyperlink" Target="http://crsorgi.gov.in/web/index.php/deathReport/deathReportD1/subDistName/Tulashikhar/subDistID/1926/fromDate/MDggMDIgMjAxNw%3D%3D/toDate/MTQgMDIgMjAxNw%3D%3D/k/MTY%3D/DistID/685/DistName/Khowai/TotRU/4" TargetMode="External"/><Relationship Id="rId100" Type="http://schemas.openxmlformats.org/officeDocument/2006/relationships/hyperlink" Target="http://crsorgi.gov.in/web/index.php/deathReport/deathReportD1/subDistName/Satchand/subDistID/1948/fromDate/MDggMDIgMjAxNw%3D%3D/toDate/MTQgMDIgMjAxNw%3D%3D/k/MTY%3D/DistID/290/DistName/South+Tripura+/TotRU/5" TargetMode="External"/><Relationship Id="rId105" Type="http://schemas.openxmlformats.org/officeDocument/2006/relationships/hyperlink" Target="http://crsorgi.gov.in/web/index.php/deathReport/deathReportD1/subDistName/Pecharthal/subDistID/1958/fromDate/MDggMDIgMjAxNw%3D%3D/toDate/MTQgMDIgMjAxNw%3D%3D/k/MTY%3D/DistID/686/DistName/Unakoti/TotRU/0" TargetMode="External"/><Relationship Id="rId113" Type="http://schemas.openxmlformats.org/officeDocument/2006/relationships/hyperlink" Target="http://crsorgi.gov.in/web/index.php/deathReport/deathReportD1/subDistName/Lefunga/subDistID/6141/fromDate/MDggMDIgMjAxNw%3D%3D/toDate/MTQgMDIgMjAxNw%3D%3D/k/MTY%3D/DistID/289/DistName/West+Tripura+/TotRU/0" TargetMode="External"/><Relationship Id="rId8" Type="http://schemas.openxmlformats.org/officeDocument/2006/relationships/hyperlink" Target="http://crsorgi.gov.in/web/index.php/birthReport/birthReportB1/subDistName/Raishyabari/subDistID/6151/fromDate/MjAxNyAwMiAwOA%3D%3D/toDate/MjAxNyAwMiAxNA%3D%3D/k/MTY%3D/DistID/291/DistName/Dhalai/TotRU/20" TargetMode="External"/><Relationship Id="rId51" Type="http://schemas.openxmlformats.org/officeDocument/2006/relationships/hyperlink" Target="http://crsorgi.gov.in/web/index.php/birthReport/birthReportB1/subDistName/Hezamara/subDistID/1923/fromDate/MjAxNyAwMiAwOA%3D%3D/toDate/MjAxNyAwMiAxNA%3D%3D/k/MTY%3D/DistID/289/DistName/West+Tripura+/TotRU/9" TargetMode="External"/><Relationship Id="rId72" Type="http://schemas.openxmlformats.org/officeDocument/2006/relationships/hyperlink" Target="http://crsorgi.gov.in/web/index.php/deathReport/deathReportD1/subDistName/Tepania/subDistID/5971/fromDate/MDggMDIgMjAxNw%3D%3D/toDate/MTQgMDIgMjAxNw%3D%3D/k/MTY%3D/DistID/687/DistName/Gomati/TotRU/32" TargetMode="External"/><Relationship Id="rId80" Type="http://schemas.openxmlformats.org/officeDocument/2006/relationships/hyperlink" Target="http://crsorgi.gov.in/web/index.php/deathReport/deathReportD1/subDistName/Mungiakumi+/subDistID/1929/fromDate/MDggMDIgMjAxNw%3D%3D/toDate/MTQgMDIgMjAxNw%3D%3D/k/MTY%3D/DistID/685/DistName/Khowai/TotRU/9" TargetMode="External"/><Relationship Id="rId85" Type="http://schemas.openxmlformats.org/officeDocument/2006/relationships/hyperlink" Target="http://crsorgi.gov.in/web/index.php/deathReport/deathReportD1/subDistName/Jampuii+hills/subDistID/1961/fromDate/MDggMDIgMjAxNw%3D%3D/toDate/MTQgMDIgMjAxNw%3D%3D/k/MTY%3D/DistID/292/DistName/North+Tripura/TotRU/0" TargetMode="External"/><Relationship Id="rId93" Type="http://schemas.openxmlformats.org/officeDocument/2006/relationships/hyperlink" Target="http://crsorgi.gov.in/web/index.php/deathReport/deathReportD1/subDistName/Nalchar/subDistID/5972/fromDate/MDggMDIgMjAxNw%3D%3D/toDate/MTQgMDIgMjAxNw%3D%3D/k/MTY%3D/DistID/684/DistName/Sepahijala/TotRU/18" TargetMode="External"/><Relationship Id="rId98" Type="http://schemas.openxmlformats.org/officeDocument/2006/relationships/hyperlink" Target="http://crsorgi.gov.in/web/index.php/deathReport/deathReportD1/subDistName/Bagafa+/subDistID/1945/fromDate/MDggMDIgMjAxNw%3D%3D/toDate/MTQgMDIgMjAxNw%3D%3D/k/MTY%3D/DistID/290/DistName/South+Tripura+/TotRU/13" TargetMode="External"/><Relationship Id="rId3" Type="http://schemas.openxmlformats.org/officeDocument/2006/relationships/hyperlink" Target="http://crsorgi.gov.in/web/index.php/birthReport/birthReportB1/subDistName/Ambassa/subDistID/1951/fromDate/MjAxNyAwMiAwOA%3D%3D/toDate/MjAxNyAwMiAxNA%3D%3D/k/MTY%3D/DistID/291/DistName/Dhalai/TotRU/5" TargetMode="External"/><Relationship Id="rId12" Type="http://schemas.openxmlformats.org/officeDocument/2006/relationships/hyperlink" Target="http://crsorgi.gov.in/web/index.php/birthReport/birthReportB1/subDistName/Matarbari/subDistID/1941/fromDate/MjAxNyAwMiAwOA%3D%3D/toDate/MjAxNyAwMiAxNA%3D%3D/k/MTY%3D/DistID/687/DistName/Gomati/TotRU/8" TargetMode="External"/><Relationship Id="rId17" Type="http://schemas.openxmlformats.org/officeDocument/2006/relationships/hyperlink" Target="http://crsorgi.gov.in/web/index.php/birthReport/birthReportB1/subDistName/Padmabil/subDistID/1924/fromDate/MjAxNyAwMiAwOA%3D%3D/toDate/MjAxNyAwMiAxNA%3D%3D/k/MTY%3D/DistID/685/DistName/Khowai/TotRU/2" TargetMode="External"/><Relationship Id="rId25" Type="http://schemas.openxmlformats.org/officeDocument/2006/relationships/hyperlink" Target="http://crsorgi.gov.in/web/index.php/birthReport/birthReportB1/subDistName/Damcherra/subDistID/1957/fromDate/MjAxNyAwMiAwOA%3D%3D/toDate/MjAxNyAwMiAxNA%3D%3D/k/MTY%3D/DistID/292/DistName/North+Tripura/TotRU/83" TargetMode="External"/><Relationship Id="rId33" Type="http://schemas.openxmlformats.org/officeDocument/2006/relationships/hyperlink" Target="http://crsorgi.gov.in/web/index.php/birthReport/birthReportB1/subDistName/Boxanagar/subDistID/1935/fromDate/MjAxNyAwMiAwOA%3D%3D/toDate/MjAxNyAwMiAxNA%3D%3D/k/MTY%3D/DistID/684/DistName/Sepahijala/TotRU/0" TargetMode="External"/><Relationship Id="rId38" Type="http://schemas.openxmlformats.org/officeDocument/2006/relationships/hyperlink" Target="http://crsorgi.gov.in/web/index.php/birthReport/birthReportB1/subDistName/Rajnagar/subDistID/1943/fromDate/MjAxNyAwMiAwOA%3D%3D/toDate/MjAxNyAwMiAxNA%3D%3D/k/MTY%3D/DistID/290/DistName/South+Tripura+/TotRU/10" TargetMode="External"/><Relationship Id="rId46" Type="http://schemas.openxmlformats.org/officeDocument/2006/relationships/hyperlink" Target="http://crsorgi.gov.in/web/index.php/birthReport/birthReportB1/subDistName/Gournagar/subDistID/1954/fromDate/MjAxNyAwMiAwOA%3D%3D/toDate/MjAxNyAwMiAxNA%3D%3D/k/MTY%3D/DistID/686/DistName/Unakoti/TotRU/0" TargetMode="External"/><Relationship Id="rId59" Type="http://schemas.openxmlformats.org/officeDocument/2006/relationships/hyperlink" Target="http://crsorgi.gov.in/web/index.php/deathReport/deathReportD1/subDistName/Salema/subDistID/1949/fromDate/MDggMDIgMjAxNw%3D%3D/toDate/MTQgMDIgMjAxNw%3D%3D/k/MTY%3D/DistID/291/DistName/Dhalai/TotRU/5" TargetMode="External"/><Relationship Id="rId67" Type="http://schemas.openxmlformats.org/officeDocument/2006/relationships/hyperlink" Target="http://crsorgi.gov.in/web/index.php/deathReport/deathReportD1/subDistName/KAKRABAN/subDistID/1938/fromDate/MDggMDIgMjAxNw%3D%3D/toDate/MTQgMDIgMjAxNw%3D%3D/k/MTY%3D/DistID/687/DistName/Gomati/TotRU/2" TargetMode="External"/><Relationship Id="rId103" Type="http://schemas.openxmlformats.org/officeDocument/2006/relationships/hyperlink" Target="http://crsorgi.gov.in/web/index.php/deathReport/deathReportD1/subDistName/Poangbari/subDistID/6146/fromDate/MDggMDIgMjAxNw%3D%3D/toDate/MTQgMDIgMjAxNw%3D%3D/k/MTY%3D/DistID/290/DistName/South+Tripura+/TotRU/0" TargetMode="External"/><Relationship Id="rId108" Type="http://schemas.openxmlformats.org/officeDocument/2006/relationships/hyperlink" Target="http://crsorgi.gov.in/web/index.php/deathReport/deathReportD1/subDistName/Mohanpur/subDistID/1922/fromDate/MDggMDIgMjAxNw%3D%3D/toDate/MTQgMDIgMjAxNw%3D%3D/k/MTY%3D/DistID/289/DistName/West+Tripura+/TotRU/15" TargetMode="External"/><Relationship Id="rId116" Type="http://schemas.openxmlformats.org/officeDocument/2006/relationships/hyperlink" Target="http://crsorgi.gov.in/web/index.php/deathReport/deathReportD1/subDistName/Bamutia/subDistID/6145/fromDate/MDggMDIgMjAxNw%3D%3D/toDate/MTQgMDIgMjAxNw%3D%3D/k/MTY%3D/DistID/289/DistName/West+Tripura+/TotRU/14" TargetMode="External"/><Relationship Id="rId20" Type="http://schemas.openxmlformats.org/officeDocument/2006/relationships/hyperlink" Target="http://crsorgi.gov.in/web/index.php/birthReport/birthReportB1/subDistName/Kalyanpur/subDistID/1927/fromDate/MjAxNyAwMiAwOA%3D%3D/toDate/MjAxNyAwMiAxNA%3D%3D/k/MTY%3D/DistID/685/DistName/Khowai/TotRU/3" TargetMode="External"/><Relationship Id="rId41" Type="http://schemas.openxmlformats.org/officeDocument/2006/relationships/hyperlink" Target="http://crsorgi.gov.in/web/index.php/birthReport/birthReportB1/subDistName/Rupaichhari/subDistID/1947/fromDate/MjAxNyAwMiAwOA%3D%3D/toDate/MjAxNyAwMiAxNA%3D%3D/k/MTY%3D/DistID/290/DistName/South+Tripura+/TotRU/16" TargetMode="External"/><Relationship Id="rId54" Type="http://schemas.openxmlformats.org/officeDocument/2006/relationships/hyperlink" Target="http://crsorgi.gov.in/web/index.php/birthReport/birthReportB1/subDistName/Dukli/subDistID/1932/fromDate/MjAxNyAwMiAwOA%3D%3D/toDate/MjAxNyAwMiAxNA%3D%3D/k/MTY%3D/DistID/289/DistName/West+Tripura+/TotRU/7" TargetMode="External"/><Relationship Id="rId62" Type="http://schemas.openxmlformats.org/officeDocument/2006/relationships/hyperlink" Target="http://crsorgi.gov.in/web/index.php/deathReport/deathReportD1/subDistName/Chawmanu/subDistID/1952/fromDate/MDggMDIgMjAxNw%3D%3D/toDate/MTQgMDIgMjAxNw%3D%3D/k/MTY%3D/DistID/291/DistName/Dhalai/TotRU/3" TargetMode="External"/><Relationship Id="rId70" Type="http://schemas.openxmlformats.org/officeDocument/2006/relationships/hyperlink" Target="http://crsorgi.gov.in/web/index.php/deathReport/deathReportD1/subDistName/Matarbari/subDistID/1941/fromDate/MDggMDIgMjAxNw%3D%3D/toDate/MTQgMDIgMjAxNw%3D%3D/k/MTY%3D/DistID/687/DistName/Gomati/TotRU/7" TargetMode="External"/><Relationship Id="rId75" Type="http://schemas.openxmlformats.org/officeDocument/2006/relationships/hyperlink" Target="http://crsorgi.gov.in/web/index.php/deathReport/deathReportD1/subDistName/Padmabil/subDistID/1924/fromDate/MDggMDIgMjAxNw%3D%3D/toDate/MTQgMDIgMjAxNw%3D%3D/k/MTY%3D/DistID/685/DistName/Khowai/TotRU/4" TargetMode="External"/><Relationship Id="rId83" Type="http://schemas.openxmlformats.org/officeDocument/2006/relationships/hyperlink" Target="http://crsorgi.gov.in/web/index.php/deathReport/deathReportD1/subDistName/Damcherra/subDistID/1957/fromDate/MDggMDIgMjAxNw%3D%3D/toDate/MTQgMDIgMjAxNw%3D%3D/k/MTY%3D/DistID/292/DistName/North+Tripura/TotRU/1" TargetMode="External"/><Relationship Id="rId88" Type="http://schemas.openxmlformats.org/officeDocument/2006/relationships/hyperlink" Target="http://crsorgi.gov.in/web/index.php/deathReport/deathReportD1/subDistName/Laljuri/subDistID/6159/fromDate/MDggMDIgMjAxNw%3D%3D/toDate/MTQgMDIgMjAxNw%3D%3D/k/MTY%3D/DistID/292/DistName/North+Tripura/TotRU/3" TargetMode="External"/><Relationship Id="rId91" Type="http://schemas.openxmlformats.org/officeDocument/2006/relationships/hyperlink" Target="http://crsorgi.gov.in/web/index.php/deathReport/deathReportD1/subDistName/Boxanagar/subDistID/1935/fromDate/MDggMDIgMjAxNw%3D%3D/toDate/MTQgMDIgMjAxNw%3D%3D/k/MTY%3D/DistID/684/DistName/Sepahijala/TotRU/0" TargetMode="External"/><Relationship Id="rId96" Type="http://schemas.openxmlformats.org/officeDocument/2006/relationships/hyperlink" Target="http://crsorgi.gov.in/web/index.php/deathReport/deathReportD1/subDistName/Rajnagar/subDistID/1943/fromDate/MDggMDIgMjAxNw%3D%3D/toDate/MTQgMDIgMjAxNw%3D%3D/k/MTY%3D/DistID/290/DistName/South+Tripura+/TotRU/14" TargetMode="External"/><Relationship Id="rId111" Type="http://schemas.openxmlformats.org/officeDocument/2006/relationships/hyperlink" Target="http://crsorgi.gov.in/web/index.php/deathReport/deathReportD1/subDistName/Jirania/subDistID/1931/fromDate/MDggMDIgMjAxNw%3D%3D/toDate/MTQgMDIgMjAxNw%3D%3D/k/MTY%3D/DistID/289/DistName/West+Tripura+/TotRU/5" TargetMode="External"/><Relationship Id="rId1" Type="http://schemas.openxmlformats.org/officeDocument/2006/relationships/hyperlink" Target="http://crsorgi.gov.in/web/index.php/birthReport/birthReportB1/subDistName/Salema/subDistID/1949/fromDate/MjAxNyAwMiAwOA%3D%3D/toDate/MjAxNyAwMiAxNA%3D%3D/k/MTY%3D/DistID/291/DistName/Dhalai/TotRU/8" TargetMode="External"/><Relationship Id="rId6" Type="http://schemas.openxmlformats.org/officeDocument/2006/relationships/hyperlink" Target="http://crsorgi.gov.in/web/index.php/birthReport/birthReportB1/subDistName/Durgachowmuhani/subDistID/6148/fromDate/MjAxNyAwMiAwOA%3D%3D/toDate/MjAxNyAwMiAxNA%3D%3D/k/MTY%3D/DistID/291/DistName/Dhalai/TotRU/6" TargetMode="External"/><Relationship Id="rId15" Type="http://schemas.openxmlformats.org/officeDocument/2006/relationships/hyperlink" Target="http://crsorgi.gov.in/web/index.php/birthReport/birthReportB1/subDistName/Silachari/subDistID/5982/fromDate/MjAxNyAwMiAwOA%3D%3D/toDate/MjAxNyAwMiAxNA%3D%3D/k/MTY%3D/DistID/687/DistName/Gomati/TotRU/32" TargetMode="External"/><Relationship Id="rId23" Type="http://schemas.openxmlformats.org/officeDocument/2006/relationships/hyperlink" Target="http://crsorgi.gov.in/web/index.php/birthReport/birthReportB1/subDistName/Kadamtala/subDistID/1955/fromDate/MjAxNyAwMiAwOA%3D%3D/toDate/MjAxNyAwMiAxNA%3D%3D/k/MTY%3D/DistID/292/DistName/North+Tripura/TotRU/22" TargetMode="External"/><Relationship Id="rId28" Type="http://schemas.openxmlformats.org/officeDocument/2006/relationships/hyperlink" Target="http://crsorgi.gov.in/web/index.php/birthReport/birthReportB1/subDistName/Kalachara/subDistID/6156/fromDate/MjAxNyAwMiAwOA%3D%3D/toDate/MjAxNyAwMiAxNA%3D%3D/k/MTY%3D/DistID/292/DistName/North+Tripura/TotRU/4" TargetMode="External"/><Relationship Id="rId36" Type="http://schemas.openxmlformats.org/officeDocument/2006/relationships/hyperlink" Target="http://crsorgi.gov.in/web/index.php/birthReport/birthReportB1/subDistName/Mohanbhog/subDistID/6132/fromDate/MjAxNyAwMiAwOA%3D%3D/toDate/MjAxNyAwMiAxNA%3D%3D/k/MTY%3D/DistID/684/DistName/Sepahijala/TotRU/3" TargetMode="External"/><Relationship Id="rId49" Type="http://schemas.openxmlformats.org/officeDocument/2006/relationships/hyperlink" Target="http://crsorgi.gov.in/web/index.php/birthReport/birthReportB1/subDistName/Chandipur/subDistID/6131/fromDate/MjAxNyAwMiAwOA%3D%3D/toDate/MjAxNyAwMiAxNA%3D%3D/k/MTY%3D/DistID/686/DistName/Unakoti/TotRU/18" TargetMode="External"/><Relationship Id="rId57" Type="http://schemas.openxmlformats.org/officeDocument/2006/relationships/hyperlink" Target="http://crsorgi.gov.in/web/index.php/birthReport/birthReportB1/subDistName/Old+Agartala/subDistID/6143/fromDate/MjAxNyAwMiAwOA%3D%3D/toDate/MjAxNyAwMiAxNA%3D%3D/k/MTY%3D/DistID/289/DistName/West+Tripura+/TotRU/0" TargetMode="External"/><Relationship Id="rId106" Type="http://schemas.openxmlformats.org/officeDocument/2006/relationships/hyperlink" Target="http://crsorgi.gov.in/web/index.php/deathReport/deathReportD1/subDistName/Kumarghat/subDistID/1959/fromDate/MDggMDIgMjAxNw%3D%3D/toDate/MTQgMDIgMjAxNw%3D%3D/k/MTY%3D/DistID/686/DistName/Unakoti/TotRU/26" TargetMode="External"/><Relationship Id="rId114" Type="http://schemas.openxmlformats.org/officeDocument/2006/relationships/hyperlink" Target="http://crsorgi.gov.in/web/index.php/deathReport/deathReportD1/subDistName/Belbari/subDistID/6142/fromDate/MDggMDIgMjAxNw%3D%3D/toDate/MTQgMDIgMjAxNw%3D%3D/k/MTY%3D/DistID/289/DistName/West+Tripura+/TotRU/4" TargetMode="External"/><Relationship Id="rId10" Type="http://schemas.openxmlformats.org/officeDocument/2006/relationships/hyperlink" Target="http://crsorgi.gov.in/web/index.php/birthReport/birthReportB1/subDistName/Amarpur/subDistID/1939/fromDate/MjAxNyAwMiAwOA%3D%3D/toDate/MjAxNyAwMiAxNA%3D%3D/k/MTY%3D/DistID/687/DistName/Gomati/TotRU/29" TargetMode="External"/><Relationship Id="rId31" Type="http://schemas.openxmlformats.org/officeDocument/2006/relationships/hyperlink" Target="http://crsorgi.gov.in/web/index.php/birthReport/birthReportB1/subDistName/Jampuijala/subDistID/1933/fromDate/MjAxNyAwMiAwOA%3D%3D/toDate/MjAxNyAwMiAxNA%3D%3D/k/MTY%3D/DistID/684/DistName/Sepahijala/TotRU/0" TargetMode="External"/><Relationship Id="rId44" Type="http://schemas.openxmlformats.org/officeDocument/2006/relationships/hyperlink" Target="http://crsorgi.gov.in/web/index.php/birthReport/birthReportB1/subDistName/Bharat+Chandra+Nagar/subDistID/6144/fromDate/MjAxNyAwMiAwOA%3D%3D/toDate/MjAxNyAwMiAxNA%3D%3D/k/MTY%3D/DistID/290/DistName/South+Tripura+/TotRU/0" TargetMode="External"/><Relationship Id="rId52" Type="http://schemas.openxmlformats.org/officeDocument/2006/relationships/hyperlink" Target="http://crsorgi.gov.in/web/index.php/birthReport/birthReportB1/subDistName/Mandwi/subDistID/1930/fromDate/MjAxNyAwMiAwOA%3D%3D/toDate/MjAxNyAwMiAxNA%3D%3D/k/MTY%3D/DistID/289/DistName/West+Tripura+/TotRU/7" TargetMode="External"/><Relationship Id="rId60" Type="http://schemas.openxmlformats.org/officeDocument/2006/relationships/hyperlink" Target="http://crsorgi.gov.in/web/index.php/deathReport/deathReportD1/subDistName/Manu/subDistID/1950/fromDate/MDggMDIgMjAxNw%3D%3D/toDate/MTQgMDIgMjAxNw%3D%3D/k/MTY%3D/DistID/291/DistName/Dhalai/TotRU/6" TargetMode="External"/><Relationship Id="rId65" Type="http://schemas.openxmlformats.org/officeDocument/2006/relationships/hyperlink" Target="http://crsorgi.gov.in/web/index.php/deathReport/deathReportD1/subDistName/Ganganagar/subDistID/6149/fromDate/MDggMDIgMjAxNw%3D%3D/toDate/MTQgMDIgMjAxNw%3D%3D/k/MTY%3D/DistID/291/DistName/Dhalai/TotRU/0" TargetMode="External"/><Relationship Id="rId73" Type="http://schemas.openxmlformats.org/officeDocument/2006/relationships/hyperlink" Target="http://crsorgi.gov.in/web/index.php/deathReport/deathReportD1/subDistName/Silachari/subDistID/5982/fromDate/MDggMDIgMjAxNw%3D%3D/toDate/MTQgMDIgMjAxNw%3D%3D/k/MTY%3D/DistID/687/DistName/Gomati/TotRU/0" TargetMode="External"/><Relationship Id="rId78" Type="http://schemas.openxmlformats.org/officeDocument/2006/relationships/hyperlink" Target="http://crsorgi.gov.in/web/index.php/deathReport/deathReportD1/subDistName/Kalyanpur/subDistID/1927/fromDate/MDggMDIgMjAxNw%3D%3D/toDate/MTQgMDIgMjAxNw%3D%3D/k/MTY%3D/DistID/685/DistName/Khowai/TotRU/6" TargetMode="External"/><Relationship Id="rId81" Type="http://schemas.openxmlformats.org/officeDocument/2006/relationships/hyperlink" Target="http://crsorgi.gov.in/web/index.php/deathReport/deathReportD1/subDistName/Kadamtala/subDistID/1955/fromDate/MDggMDIgMjAxNw%3D%3D/toDate/MTQgMDIgMjAxNw%3D%3D/k/MTY%3D/DistID/292/DistName/North+Tripura/TotRU/17" TargetMode="External"/><Relationship Id="rId86" Type="http://schemas.openxmlformats.org/officeDocument/2006/relationships/hyperlink" Target="http://crsorgi.gov.in/web/index.php/deathReport/deathReportD1/subDistName/Kalachara/subDistID/6156/fromDate/MDggMDIgMjAxNw%3D%3D/toDate/MTQgMDIgMjAxNw%3D%3D/k/MTY%3D/DistID/292/DistName/North+Tripura/TotRU/3" TargetMode="External"/><Relationship Id="rId94" Type="http://schemas.openxmlformats.org/officeDocument/2006/relationships/hyperlink" Target="http://crsorgi.gov.in/web/index.php/deathReport/deathReportD1/subDistName/Mohanbhog/subDistID/6132/fromDate/MDggMDIgMjAxNw%3D%3D/toDate/MTQgMDIgMjAxNw%3D%3D/k/MTY%3D/DistID/684/DistName/Sepahijala/TotRU/2" TargetMode="External"/><Relationship Id="rId99" Type="http://schemas.openxmlformats.org/officeDocument/2006/relationships/hyperlink" Target="http://crsorgi.gov.in/web/index.php/deathReport/deathReportD1/subDistName/Rupaichhari/subDistID/1947/fromDate/MDggMDIgMjAxNw%3D%3D/toDate/MTQgMDIgMjAxNw%3D%3D/k/MTY%3D/DistID/290/DistName/South+Tripura+/TotRU/1" TargetMode="External"/><Relationship Id="rId101" Type="http://schemas.openxmlformats.org/officeDocument/2006/relationships/hyperlink" Target="http://crsorgi.gov.in/web/index.php/deathReport/deathReportD1/subDistName/Jolaibari/subDistID/6140/fromDate/MDggMDIgMjAxNw%3D%3D/toDate/MTQgMDIgMjAxNw%3D%3D/k/MTY%3D/DistID/290/DistName/South+Tripura+/TotRU/3" TargetMode="External"/><Relationship Id="rId4" Type="http://schemas.openxmlformats.org/officeDocument/2006/relationships/hyperlink" Target="http://crsorgi.gov.in/web/index.php/birthReport/birthReportB1/subDistName/Chawmanu/subDistID/1952/fromDate/MjAxNyAwMiAwOA%3D%3D/toDate/MjAxNyAwMiAxNA%3D%3D/k/MTY%3D/DistID/291/DistName/Dhalai/TotRU/40" TargetMode="External"/><Relationship Id="rId9" Type="http://schemas.openxmlformats.org/officeDocument/2006/relationships/hyperlink" Target="http://crsorgi.gov.in/web/index.php/birthReport/birthReportB1/subDistName/KAKRABAN/subDistID/1938/fromDate/MjAxNyAwMiAwOA%3D%3D/toDate/MjAxNyAwMiAxNA%3D%3D/k/MTY%3D/DistID/687/DistName/Gomati/TotRU/13" TargetMode="External"/><Relationship Id="rId13" Type="http://schemas.openxmlformats.org/officeDocument/2006/relationships/hyperlink" Target="http://crsorgi.gov.in/web/index.php/birthReport/birthReportB1/subDistName/Karbook/subDistID/1946/fromDate/MjAxNyAwMiAwOA%3D%3D/toDate/MjAxNyAwMiAxNA%3D%3D/k/MTY%3D/DistID/687/DistName/Gomati/TotRU/31" TargetMode="External"/><Relationship Id="rId18" Type="http://schemas.openxmlformats.org/officeDocument/2006/relationships/hyperlink" Target="http://crsorgi.gov.in/web/index.php/birthReport/birthReportB1/subDistName/Khowai/subDistID/1925/fromDate/MjAxNyAwMiAwOA%3D%3D/toDate/MjAxNyAwMiAxNA%3D%3D/k/MTY%3D/DistID/685/DistName/Khowai/TotRU/1" TargetMode="External"/><Relationship Id="rId39" Type="http://schemas.openxmlformats.org/officeDocument/2006/relationships/hyperlink" Target="http://crsorgi.gov.in/web/index.php/birthReport/birthReportB1/subDistName/Hrishyamukh/subDistID/1944/fromDate/MjAxNyAwMiAwOA%3D%3D/toDate/MjAxNyAwMiAxNA%3D%3D/k/MTY%3D/DistID/290/DistName/South+Tripura+/TotRU/6" TargetMode="External"/><Relationship Id="rId109" Type="http://schemas.openxmlformats.org/officeDocument/2006/relationships/hyperlink" Target="http://crsorgi.gov.in/web/index.php/deathReport/deathReportD1/subDistName/Hezamara/subDistID/1923/fromDate/MDggMDIgMjAxNw%3D%3D/toDate/MTQgMDIgMjAxNw%3D%3D/k/MTY%3D/DistID/289/DistName/West+Tripura+/TotRU/4" TargetMode="External"/><Relationship Id="rId34" Type="http://schemas.openxmlformats.org/officeDocument/2006/relationships/hyperlink" Target="http://crsorgi.gov.in/web/index.php/birthReport/birthReportB1/subDistName/Kathalia/subDistID/1937/fromDate/MjAxNyAwMiAwOA%3D%3D/toDate/MjAxNyAwMiAxNA%3D%3D/k/MTY%3D/DistID/684/DistName/Sepahijala/TotRU/16" TargetMode="External"/><Relationship Id="rId50" Type="http://schemas.openxmlformats.org/officeDocument/2006/relationships/hyperlink" Target="http://crsorgi.gov.in/web/index.php/birthReport/birthReportB1/subDistName/Mohanpur/subDistID/1922/fromDate/MjAxNyAwMiAwOA%3D%3D/toDate/MjAxNyAwMiAxNA%3D%3D/k/MTY%3D/DistID/289/DistName/West+Tripura+/TotRU/11" TargetMode="External"/><Relationship Id="rId55" Type="http://schemas.openxmlformats.org/officeDocument/2006/relationships/hyperlink" Target="http://crsorgi.gov.in/web/index.php/birthReport/birthReportB1/subDistName/Lefunga/subDistID/6141/fromDate/MjAxNyAwMiAwOA%3D%3D/toDate/MjAxNyAwMiAxNA%3D%3D/k/MTY%3D/DistID/289/DistName/West+Tripura+/TotRU/1" TargetMode="External"/><Relationship Id="rId76" Type="http://schemas.openxmlformats.org/officeDocument/2006/relationships/hyperlink" Target="http://crsorgi.gov.in/web/index.php/deathReport/deathReportD1/subDistName/Khowai/subDistID/1925/fromDate/MDggMDIgMjAxNw%3D%3D/toDate/MTQgMDIgMjAxNw%3D%3D/k/MTY%3D/DistID/685/DistName/Khowai/TotRU/6" TargetMode="External"/><Relationship Id="rId97" Type="http://schemas.openxmlformats.org/officeDocument/2006/relationships/hyperlink" Target="http://crsorgi.gov.in/web/index.php/deathReport/deathReportD1/subDistName/Hrishyamukh/subDistID/1944/fromDate/MDggMDIgMjAxNw%3D%3D/toDate/MTQgMDIgMjAxNw%3D%3D/k/MTY%3D/DistID/290/DistName/South+Tripura+/TotRU/4" TargetMode="External"/><Relationship Id="rId104" Type="http://schemas.openxmlformats.org/officeDocument/2006/relationships/hyperlink" Target="http://crsorgi.gov.in/web/index.php/deathReport/deathReportD1/subDistName/Gournagar/subDistID/1954/fromDate/MDggMDIgMjAxNw%3D%3D/toDate/MTQgMDIgMjAxNw%3D%3D/k/MTY%3D/DistID/686/DistName/Unakoti/TotRU/2" TargetMode="External"/><Relationship Id="rId7" Type="http://schemas.openxmlformats.org/officeDocument/2006/relationships/hyperlink" Target="http://crsorgi.gov.in/web/index.php/birthReport/birthReportB1/subDistName/Ganganagar/subDistID/6149/fromDate/MjAxNyAwMiAwOA%3D%3D/toDate/MjAxNyAwMiAxNA%3D%3D/k/MTY%3D/DistID/291/DistName/Dhalai/TotRU/2" TargetMode="External"/><Relationship Id="rId71" Type="http://schemas.openxmlformats.org/officeDocument/2006/relationships/hyperlink" Target="http://crsorgi.gov.in/web/index.php/deathReport/deathReportD1/subDistName/Karbook/subDistID/1946/fromDate/MDggMDIgMjAxNw%3D%3D/toDate/MTQgMDIgMjAxNw%3D%3D/k/MTY%3D/DistID/687/DistName/Gomati/TotRU/6" TargetMode="External"/><Relationship Id="rId92" Type="http://schemas.openxmlformats.org/officeDocument/2006/relationships/hyperlink" Target="http://crsorgi.gov.in/web/index.php/deathReport/deathReportD1/subDistName/Kathalia/subDistID/1937/fromDate/MDggMDIgMjAxNw%3D%3D/toDate/MTQgMDIgMjAxNw%3D%3D/k/MTY%3D/DistID/684/DistName/Sepahijala/TotRU/4" TargetMode="External"/><Relationship Id="rId2" Type="http://schemas.openxmlformats.org/officeDocument/2006/relationships/hyperlink" Target="http://crsorgi.gov.in/web/index.php/birthReport/birthReportB1/subDistName/Manu/subDistID/1950/fromDate/MjAxNyAwMiAwOA%3D%3D/toDate/MjAxNyAwMiAxNA%3D%3D/k/MTY%3D/DistID/291/DistName/Dhalai/TotRU/39" TargetMode="External"/><Relationship Id="rId29" Type="http://schemas.openxmlformats.org/officeDocument/2006/relationships/hyperlink" Target="http://crsorgi.gov.in/web/index.php/birthReport/birthReportB1/subDistName/Jubarajnagar/subDistID/6158/fromDate/MjAxNyAwMiAwOA%3D%3D/toDate/MjAxNyAwMiAxNA%3D%3D/k/MTY%3D/DistID/292/DistName/North+Tripura/TotRU/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>
      <selection activeCell="B87" sqref="B87:J88"/>
    </sheetView>
  </sheetViews>
  <sheetFormatPr defaultRowHeight="12.75"/>
  <cols>
    <col min="1" max="1" width="5.7109375" customWidth="1"/>
    <col min="2" max="2" width="28" customWidth="1"/>
    <col min="3" max="3" width="7.85546875" customWidth="1"/>
    <col min="4" max="4" width="9.85546875" customWidth="1"/>
    <col min="5" max="5" width="7.85546875" customWidth="1"/>
    <col min="6" max="6" width="7.42578125" customWidth="1"/>
    <col min="7" max="7" width="7" customWidth="1"/>
    <col min="8" max="8" width="6.7109375" customWidth="1"/>
    <col min="9" max="9" width="8.28515625" customWidth="1"/>
    <col min="10" max="10" width="8.140625" customWidth="1"/>
    <col min="11" max="12" width="7.42578125" customWidth="1"/>
    <col min="13" max="13" width="7.85546875" customWidth="1"/>
    <col min="14" max="14" width="10" customWidth="1"/>
    <col min="15" max="15" width="7.140625" customWidth="1"/>
    <col min="16" max="16" width="8" customWidth="1"/>
    <col min="17" max="17" width="7" customWidth="1"/>
    <col min="18" max="18" width="7.85546875" customWidth="1"/>
    <col min="19" max="20" width="8" customWidth="1"/>
  </cols>
  <sheetData>
    <row r="1" spans="1:20" ht="15">
      <c r="A1" s="164" t="s">
        <v>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16.5" customHeight="1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</row>
    <row r="3" spans="1:20" ht="17.25" customHeight="1">
      <c r="A3" s="22"/>
      <c r="B3" s="19"/>
      <c r="C3" s="138" t="s">
        <v>92</v>
      </c>
      <c r="D3" s="138"/>
      <c r="E3" s="138"/>
      <c r="F3" s="138"/>
      <c r="G3" s="138"/>
      <c r="H3" s="138"/>
      <c r="I3" s="138"/>
      <c r="J3" s="138"/>
      <c r="K3" s="138"/>
      <c r="L3" s="139" t="s">
        <v>93</v>
      </c>
      <c r="M3" s="139"/>
      <c r="N3" s="139"/>
      <c r="O3" s="139"/>
      <c r="P3" s="139"/>
      <c r="Q3" s="139"/>
      <c r="R3" s="139"/>
      <c r="S3" s="139"/>
      <c r="T3" s="139"/>
    </row>
    <row r="4" spans="1:20" ht="27.75" customHeight="1">
      <c r="A4" s="149" t="s">
        <v>1</v>
      </c>
      <c r="B4" s="149" t="s">
        <v>101</v>
      </c>
      <c r="C4" s="159" t="s">
        <v>96</v>
      </c>
      <c r="D4" s="160"/>
      <c r="E4" s="161"/>
      <c r="F4" s="143" t="s">
        <v>100</v>
      </c>
      <c r="G4" s="143"/>
      <c r="H4" s="143"/>
      <c r="I4" s="159" t="s">
        <v>95</v>
      </c>
      <c r="J4" s="160"/>
      <c r="K4" s="161"/>
      <c r="L4" s="152" t="s">
        <v>96</v>
      </c>
      <c r="M4" s="153"/>
      <c r="N4" s="154"/>
      <c r="O4" s="145" t="s">
        <v>100</v>
      </c>
      <c r="P4" s="145"/>
      <c r="Q4" s="145"/>
      <c r="R4" s="152" t="s">
        <v>95</v>
      </c>
      <c r="S4" s="153"/>
      <c r="T4" s="154"/>
    </row>
    <row r="5" spans="1:20" ht="26.25">
      <c r="A5" s="149"/>
      <c r="B5" s="149"/>
      <c r="C5" s="51" t="s">
        <v>2</v>
      </c>
      <c r="D5" s="51" t="s">
        <v>3</v>
      </c>
      <c r="E5" s="51" t="s">
        <v>4</v>
      </c>
      <c r="F5" s="31" t="s">
        <v>2</v>
      </c>
      <c r="G5" s="31" t="s">
        <v>3</v>
      </c>
      <c r="H5" s="31" t="s">
        <v>4</v>
      </c>
      <c r="I5" s="51" t="s">
        <v>2</v>
      </c>
      <c r="J5" s="51" t="s">
        <v>3</v>
      </c>
      <c r="K5" s="51" t="s">
        <v>4</v>
      </c>
      <c r="L5" s="57" t="s">
        <v>2</v>
      </c>
      <c r="M5" s="57" t="s">
        <v>3</v>
      </c>
      <c r="N5" s="57" t="s">
        <v>4</v>
      </c>
      <c r="O5" s="25" t="s">
        <v>2</v>
      </c>
      <c r="P5" s="25" t="s">
        <v>3</v>
      </c>
      <c r="Q5" s="25" t="s">
        <v>4</v>
      </c>
      <c r="R5" s="57" t="s">
        <v>2</v>
      </c>
      <c r="S5" s="57" t="s">
        <v>3</v>
      </c>
      <c r="T5" s="57" t="s">
        <v>4</v>
      </c>
    </row>
    <row r="6" spans="1:20" ht="15">
      <c r="A6" s="5">
        <v>1</v>
      </c>
      <c r="B6" s="6" t="s">
        <v>59</v>
      </c>
      <c r="C6" s="52">
        <v>40</v>
      </c>
      <c r="D6" s="52">
        <v>29</v>
      </c>
      <c r="E6" s="52">
        <f>C6+D6</f>
        <v>69</v>
      </c>
      <c r="F6" s="33">
        <v>0</v>
      </c>
      <c r="G6" s="33">
        <v>6</v>
      </c>
      <c r="H6" s="34">
        <v>6</v>
      </c>
      <c r="I6" s="61">
        <f>C6+F6</f>
        <v>40</v>
      </c>
      <c r="J6" s="61">
        <f>D6+G6</f>
        <v>35</v>
      </c>
      <c r="K6" s="61">
        <f>I6+J6</f>
        <v>75</v>
      </c>
      <c r="L6" s="28">
        <f>14+9</f>
        <v>23</v>
      </c>
      <c r="M6" s="28">
        <v>10</v>
      </c>
      <c r="N6" s="28">
        <f>L6+M6</f>
        <v>33</v>
      </c>
      <c r="O6" s="27">
        <v>2</v>
      </c>
      <c r="P6" s="27">
        <v>1</v>
      </c>
      <c r="Q6" s="28">
        <v>3</v>
      </c>
      <c r="R6" s="48">
        <f t="shared" ref="R6:S8" si="0">L6+O6</f>
        <v>25</v>
      </c>
      <c r="S6" s="48">
        <f t="shared" si="0"/>
        <v>11</v>
      </c>
      <c r="T6" s="48">
        <f>R6+S6</f>
        <v>36</v>
      </c>
    </row>
    <row r="7" spans="1:20" ht="15">
      <c r="A7" s="5">
        <v>2</v>
      </c>
      <c r="B7" s="6" t="s">
        <v>61</v>
      </c>
      <c r="C7" s="52">
        <v>0</v>
      </c>
      <c r="D7" s="52">
        <v>3</v>
      </c>
      <c r="E7" s="52">
        <f>C7+D7</f>
        <v>3</v>
      </c>
      <c r="F7" s="33">
        <v>0</v>
      </c>
      <c r="G7" s="33">
        <v>0</v>
      </c>
      <c r="H7" s="34">
        <v>0</v>
      </c>
      <c r="I7" s="61">
        <f>C7+F7</f>
        <v>0</v>
      </c>
      <c r="J7" s="61">
        <f>D7+G7</f>
        <v>3</v>
      </c>
      <c r="K7" s="61">
        <f>I7+J7</f>
        <v>3</v>
      </c>
      <c r="L7" s="28">
        <v>9</v>
      </c>
      <c r="M7" s="28">
        <v>4</v>
      </c>
      <c r="N7" s="28">
        <f>L7+M7</f>
        <v>13</v>
      </c>
      <c r="O7" s="27">
        <v>1</v>
      </c>
      <c r="P7" s="27">
        <v>1</v>
      </c>
      <c r="Q7" s="28">
        <v>2</v>
      </c>
      <c r="R7" s="48">
        <f t="shared" si="0"/>
        <v>10</v>
      </c>
      <c r="S7" s="48">
        <f t="shared" si="0"/>
        <v>5</v>
      </c>
      <c r="T7" s="48">
        <f>R7+S7</f>
        <v>15</v>
      </c>
    </row>
    <row r="8" spans="1:20" s="8" customFormat="1">
      <c r="A8" s="146" t="s">
        <v>11</v>
      </c>
      <c r="B8" s="146"/>
      <c r="C8" s="50">
        <f t="shared" ref="C8:H8" si="1">SUM(C6:C7)</f>
        <v>40</v>
      </c>
      <c r="D8" s="50">
        <f t="shared" si="1"/>
        <v>32</v>
      </c>
      <c r="E8" s="50">
        <f t="shared" si="1"/>
        <v>72</v>
      </c>
      <c r="F8" s="50">
        <f t="shared" si="1"/>
        <v>0</v>
      </c>
      <c r="G8" s="50">
        <f t="shared" si="1"/>
        <v>6</v>
      </c>
      <c r="H8" s="50">
        <f t="shared" si="1"/>
        <v>6</v>
      </c>
      <c r="I8" s="50">
        <f>SUM(I6:I7)</f>
        <v>40</v>
      </c>
      <c r="J8" s="50">
        <f>SUM(J6:J7)</f>
        <v>38</v>
      </c>
      <c r="K8" s="50">
        <f>SUM(K6:K7)</f>
        <v>78</v>
      </c>
      <c r="L8" s="56">
        <f>SUM(L6:L7)</f>
        <v>32</v>
      </c>
      <c r="M8" s="56">
        <f>SUM(M6:M7)</f>
        <v>14</v>
      </c>
      <c r="N8" s="28">
        <f>L8+M8</f>
        <v>46</v>
      </c>
      <c r="O8" s="56">
        <f>SUM(O6:O7)</f>
        <v>3</v>
      </c>
      <c r="P8" s="56">
        <f>SUM(P6:P7)</f>
        <v>2</v>
      </c>
      <c r="Q8" s="56">
        <f>SUM(Q6:Q7)</f>
        <v>5</v>
      </c>
      <c r="R8" s="48">
        <f t="shared" si="0"/>
        <v>35</v>
      </c>
      <c r="S8" s="48">
        <f t="shared" si="0"/>
        <v>16</v>
      </c>
      <c r="T8" s="48">
        <f>R8+S8</f>
        <v>51</v>
      </c>
    </row>
    <row r="11" spans="1:20" ht="12.75" customHeight="1">
      <c r="A11" s="162" t="s">
        <v>12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1:20" ht="12.75" customHeight="1">
      <c r="A12" s="20"/>
      <c r="B12" s="21"/>
      <c r="C12" s="138" t="s">
        <v>92</v>
      </c>
      <c r="D12" s="138"/>
      <c r="E12" s="138"/>
      <c r="F12" s="138"/>
      <c r="G12" s="138"/>
      <c r="H12" s="138"/>
      <c r="I12" s="138"/>
      <c r="J12" s="138"/>
      <c r="K12" s="138"/>
      <c r="L12" s="139" t="s">
        <v>93</v>
      </c>
      <c r="M12" s="139"/>
      <c r="N12" s="139"/>
      <c r="O12" s="139"/>
      <c r="P12" s="139"/>
      <c r="Q12" s="139"/>
      <c r="R12" s="139"/>
      <c r="S12" s="139"/>
      <c r="T12" s="139"/>
    </row>
    <row r="13" spans="1:20" ht="27" customHeight="1">
      <c r="A13" s="158" t="s">
        <v>1</v>
      </c>
      <c r="B13" s="149" t="s">
        <v>101</v>
      </c>
      <c r="C13" s="159" t="s">
        <v>96</v>
      </c>
      <c r="D13" s="160"/>
      <c r="E13" s="161"/>
      <c r="F13" s="143" t="s">
        <v>100</v>
      </c>
      <c r="G13" s="143"/>
      <c r="H13" s="143"/>
      <c r="I13" s="159" t="s">
        <v>95</v>
      </c>
      <c r="J13" s="160"/>
      <c r="K13" s="161"/>
      <c r="L13" s="152" t="s">
        <v>96</v>
      </c>
      <c r="M13" s="153"/>
      <c r="N13" s="154"/>
      <c r="O13" s="145" t="s">
        <v>100</v>
      </c>
      <c r="P13" s="145"/>
      <c r="Q13" s="145"/>
      <c r="R13" s="152" t="s">
        <v>95</v>
      </c>
      <c r="S13" s="153"/>
      <c r="T13" s="154"/>
    </row>
    <row r="14" spans="1:20" ht="26.25">
      <c r="A14" s="158"/>
      <c r="B14" s="149"/>
      <c r="C14" s="51" t="s">
        <v>2</v>
      </c>
      <c r="D14" s="51" t="s">
        <v>3</v>
      </c>
      <c r="E14" s="51" t="s">
        <v>4</v>
      </c>
      <c r="F14" s="31" t="s">
        <v>2</v>
      </c>
      <c r="G14" s="31" t="s">
        <v>3</v>
      </c>
      <c r="H14" s="31" t="s">
        <v>4</v>
      </c>
      <c r="I14" s="51" t="s">
        <v>2</v>
      </c>
      <c r="J14" s="51" t="s">
        <v>3</v>
      </c>
      <c r="K14" s="51" t="s">
        <v>4</v>
      </c>
      <c r="L14" s="57" t="s">
        <v>2</v>
      </c>
      <c r="M14" s="57" t="s">
        <v>3</v>
      </c>
      <c r="N14" s="57" t="s">
        <v>4</v>
      </c>
      <c r="O14" s="58" t="s">
        <v>2</v>
      </c>
      <c r="P14" s="58" t="s">
        <v>3</v>
      </c>
      <c r="Q14" s="58" t="s">
        <v>4</v>
      </c>
      <c r="R14" s="57" t="s">
        <v>2</v>
      </c>
      <c r="S14" s="57" t="s">
        <v>3</v>
      </c>
      <c r="T14" s="57" t="s">
        <v>4</v>
      </c>
    </row>
    <row r="15" spans="1:20" ht="15">
      <c r="A15" s="7">
        <v>1</v>
      </c>
      <c r="B15" s="6" t="s">
        <v>17</v>
      </c>
      <c r="C15" s="59">
        <v>12</v>
      </c>
      <c r="D15" s="59">
        <v>14</v>
      </c>
      <c r="E15" s="59">
        <f>C15+D15</f>
        <v>26</v>
      </c>
      <c r="F15" s="40">
        <v>0</v>
      </c>
      <c r="G15" s="40">
        <v>0</v>
      </c>
      <c r="H15" s="34">
        <v>0</v>
      </c>
      <c r="I15" s="61">
        <f>C15+F15</f>
        <v>12</v>
      </c>
      <c r="J15" s="61">
        <f>D15+G15</f>
        <v>14</v>
      </c>
      <c r="K15" s="61">
        <f>I15+J15</f>
        <v>26</v>
      </c>
      <c r="L15" s="28">
        <v>13</v>
      </c>
      <c r="M15" s="28">
        <v>7</v>
      </c>
      <c r="N15" s="28">
        <f>L15+M15</f>
        <v>20</v>
      </c>
      <c r="O15" s="27">
        <v>0</v>
      </c>
      <c r="P15" s="27">
        <v>0</v>
      </c>
      <c r="Q15" s="28">
        <v>0</v>
      </c>
      <c r="R15" s="48">
        <f t="shared" ref="R15:S17" si="2">L15+O15</f>
        <v>13</v>
      </c>
      <c r="S15" s="48">
        <f t="shared" si="2"/>
        <v>7</v>
      </c>
      <c r="T15" s="48">
        <f>R15+S15</f>
        <v>20</v>
      </c>
    </row>
    <row r="16" spans="1:20" ht="15">
      <c r="A16" s="7">
        <v>2</v>
      </c>
      <c r="B16" s="6" t="s">
        <v>65</v>
      </c>
      <c r="C16" s="59">
        <v>32</v>
      </c>
      <c r="D16" s="59">
        <v>24</v>
      </c>
      <c r="E16" s="59">
        <f>C16+D16</f>
        <v>56</v>
      </c>
      <c r="F16" s="40">
        <v>5</v>
      </c>
      <c r="G16" s="40">
        <v>4</v>
      </c>
      <c r="H16" s="34">
        <v>9</v>
      </c>
      <c r="I16" s="61">
        <f>C16+F16</f>
        <v>37</v>
      </c>
      <c r="J16" s="61">
        <f>D16+G16</f>
        <v>28</v>
      </c>
      <c r="K16" s="61">
        <f>I16+J16</f>
        <v>65</v>
      </c>
      <c r="L16" s="28">
        <v>4</v>
      </c>
      <c r="M16" s="28">
        <v>6</v>
      </c>
      <c r="N16" s="28">
        <f>L16+M16</f>
        <v>10</v>
      </c>
      <c r="O16" s="27">
        <v>0</v>
      </c>
      <c r="P16" s="27">
        <v>0</v>
      </c>
      <c r="Q16" s="28">
        <v>0</v>
      </c>
      <c r="R16" s="48">
        <f t="shared" si="2"/>
        <v>4</v>
      </c>
      <c r="S16" s="48">
        <f t="shared" si="2"/>
        <v>6</v>
      </c>
      <c r="T16" s="48">
        <f>R16+S16</f>
        <v>10</v>
      </c>
    </row>
    <row r="17" spans="1:20" s="9" customFormat="1">
      <c r="A17" s="148" t="s">
        <v>11</v>
      </c>
      <c r="B17" s="148"/>
      <c r="C17" s="54">
        <f t="shared" ref="C17:M17" si="3">SUM(C15:C16)</f>
        <v>44</v>
      </c>
      <c r="D17" s="54">
        <f t="shared" si="3"/>
        <v>38</v>
      </c>
      <c r="E17" s="54">
        <f t="shared" si="3"/>
        <v>82</v>
      </c>
      <c r="F17" s="42">
        <f t="shared" si="3"/>
        <v>5</v>
      </c>
      <c r="G17" s="42">
        <f t="shared" si="3"/>
        <v>4</v>
      </c>
      <c r="H17" s="42">
        <f t="shared" si="3"/>
        <v>9</v>
      </c>
      <c r="I17" s="50">
        <f t="shared" si="3"/>
        <v>49</v>
      </c>
      <c r="J17" s="50">
        <f t="shared" si="3"/>
        <v>42</v>
      </c>
      <c r="K17" s="50">
        <f t="shared" si="3"/>
        <v>91</v>
      </c>
      <c r="L17" s="46">
        <f t="shared" si="3"/>
        <v>17</v>
      </c>
      <c r="M17" s="46">
        <f t="shared" si="3"/>
        <v>13</v>
      </c>
      <c r="N17" s="28">
        <f>L17+M17</f>
        <v>30</v>
      </c>
      <c r="O17" s="46">
        <f>SUM(O15:O16)</f>
        <v>0</v>
      </c>
      <c r="P17" s="46">
        <f>SUM(P15:P16)</f>
        <v>0</v>
      </c>
      <c r="Q17" s="46">
        <f>SUM(Q15:Q16)</f>
        <v>0</v>
      </c>
      <c r="R17" s="48">
        <f t="shared" si="2"/>
        <v>17</v>
      </c>
      <c r="S17" s="48">
        <f t="shared" si="2"/>
        <v>13</v>
      </c>
      <c r="T17" s="48">
        <f>R17+S17</f>
        <v>30</v>
      </c>
    </row>
    <row r="18" spans="1:20">
      <c r="A18" s="3"/>
      <c r="B18" s="4"/>
      <c r="C18" s="4"/>
      <c r="D18" s="4"/>
      <c r="E18" s="4"/>
      <c r="F18" s="3"/>
      <c r="G18" s="3"/>
      <c r="H18" s="2"/>
      <c r="I18" s="2"/>
      <c r="J18" s="2"/>
      <c r="K18" s="2"/>
      <c r="L18" s="2"/>
      <c r="M18" s="2"/>
      <c r="N18" s="2"/>
      <c r="O18" s="1"/>
      <c r="P18" s="1"/>
      <c r="Q18" s="2"/>
    </row>
    <row r="21" spans="1:20" ht="17.25" customHeight="1">
      <c r="A21" s="150" t="s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ht="12.75" customHeight="1">
      <c r="A22" s="22"/>
      <c r="B22" s="19"/>
      <c r="C22" s="138" t="s">
        <v>92</v>
      </c>
      <c r="D22" s="138"/>
      <c r="E22" s="138"/>
      <c r="F22" s="138"/>
      <c r="G22" s="138"/>
      <c r="H22" s="138"/>
      <c r="I22" s="138"/>
      <c r="J22" s="138"/>
      <c r="K22" s="138"/>
      <c r="L22" s="139" t="s">
        <v>93</v>
      </c>
      <c r="M22" s="139"/>
      <c r="N22" s="139"/>
      <c r="O22" s="139"/>
      <c r="P22" s="139"/>
      <c r="Q22" s="139"/>
      <c r="R22" s="139"/>
      <c r="S22" s="139"/>
      <c r="T22" s="139"/>
    </row>
    <row r="23" spans="1:20" ht="33.75" customHeight="1">
      <c r="A23" s="149" t="s">
        <v>1</v>
      </c>
      <c r="B23" s="149" t="s">
        <v>101</v>
      </c>
      <c r="C23" s="159" t="s">
        <v>96</v>
      </c>
      <c r="D23" s="160"/>
      <c r="E23" s="161"/>
      <c r="F23" s="143" t="s">
        <v>100</v>
      </c>
      <c r="G23" s="143"/>
      <c r="H23" s="143"/>
      <c r="I23" s="159" t="s">
        <v>95</v>
      </c>
      <c r="J23" s="160"/>
      <c r="K23" s="161"/>
      <c r="L23" s="152" t="s">
        <v>96</v>
      </c>
      <c r="M23" s="153"/>
      <c r="N23" s="154"/>
      <c r="O23" s="145" t="s">
        <v>100</v>
      </c>
      <c r="P23" s="145"/>
      <c r="Q23" s="145"/>
      <c r="R23" s="152" t="s">
        <v>95</v>
      </c>
      <c r="S23" s="153"/>
      <c r="T23" s="154"/>
    </row>
    <row r="24" spans="1:20" ht="26.25">
      <c r="A24" s="149"/>
      <c r="B24" s="149"/>
      <c r="C24" s="51" t="s">
        <v>2</v>
      </c>
      <c r="D24" s="51" t="s">
        <v>3</v>
      </c>
      <c r="E24" s="51" t="s">
        <v>4</v>
      </c>
      <c r="F24" s="31" t="s">
        <v>2</v>
      </c>
      <c r="G24" s="31" t="s">
        <v>3</v>
      </c>
      <c r="H24" s="31" t="s">
        <v>4</v>
      </c>
      <c r="I24" s="51" t="s">
        <v>2</v>
      </c>
      <c r="J24" s="51" t="s">
        <v>3</v>
      </c>
      <c r="K24" s="51" t="s">
        <v>4</v>
      </c>
      <c r="L24" s="57" t="s">
        <v>2</v>
      </c>
      <c r="M24" s="57" t="s">
        <v>3</v>
      </c>
      <c r="N24" s="57" t="s">
        <v>4</v>
      </c>
      <c r="O24" s="58" t="s">
        <v>2</v>
      </c>
      <c r="P24" s="58" t="s">
        <v>3</v>
      </c>
      <c r="Q24" s="58" t="s">
        <v>4</v>
      </c>
      <c r="R24" s="57" t="s">
        <v>2</v>
      </c>
      <c r="S24" s="57" t="s">
        <v>3</v>
      </c>
      <c r="T24" s="57" t="s">
        <v>4</v>
      </c>
    </row>
    <row r="25" spans="1:20" ht="15">
      <c r="A25" s="5">
        <v>1</v>
      </c>
      <c r="B25" s="6" t="s">
        <v>25</v>
      </c>
      <c r="C25" s="59">
        <f>79+13</f>
        <v>92</v>
      </c>
      <c r="D25" s="59">
        <f>59+12</f>
        <v>71</v>
      </c>
      <c r="E25" s="53">
        <f>C25+D25</f>
        <v>163</v>
      </c>
      <c r="F25" s="33">
        <v>0</v>
      </c>
      <c r="G25" s="33">
        <v>0</v>
      </c>
      <c r="H25" s="34">
        <v>0</v>
      </c>
      <c r="I25" s="61">
        <f>C25+F25</f>
        <v>92</v>
      </c>
      <c r="J25" s="61">
        <f>D25+G25</f>
        <v>71</v>
      </c>
      <c r="K25" s="61">
        <f>I25+J25</f>
        <v>163</v>
      </c>
      <c r="L25" s="28">
        <v>17</v>
      </c>
      <c r="M25" s="28">
        <v>15</v>
      </c>
      <c r="N25" s="28">
        <f>L25+M25</f>
        <v>32</v>
      </c>
      <c r="O25" s="27">
        <v>4</v>
      </c>
      <c r="P25" s="27">
        <v>5</v>
      </c>
      <c r="Q25" s="28">
        <v>9</v>
      </c>
      <c r="R25" s="48">
        <f t="shared" ref="R25:S27" si="4">L25+O25</f>
        <v>21</v>
      </c>
      <c r="S25" s="48">
        <f t="shared" si="4"/>
        <v>20</v>
      </c>
      <c r="T25" s="48">
        <f>R25+S25</f>
        <v>41</v>
      </c>
    </row>
    <row r="26" spans="1:20" ht="15">
      <c r="A26" s="5">
        <v>2</v>
      </c>
      <c r="B26" s="6" t="s">
        <v>68</v>
      </c>
      <c r="C26" s="59">
        <v>54</v>
      </c>
      <c r="D26" s="59">
        <f>58+10</f>
        <v>68</v>
      </c>
      <c r="E26" s="53">
        <f>C26+D26</f>
        <v>122</v>
      </c>
      <c r="F26" s="33">
        <v>16</v>
      </c>
      <c r="G26" s="33">
        <v>22</v>
      </c>
      <c r="H26" s="34">
        <v>38</v>
      </c>
      <c r="I26" s="61">
        <f>C26+F26</f>
        <v>70</v>
      </c>
      <c r="J26" s="61">
        <f>D26+G26</f>
        <v>90</v>
      </c>
      <c r="K26" s="61">
        <f>I26+J26</f>
        <v>160</v>
      </c>
      <c r="L26" s="28">
        <v>0</v>
      </c>
      <c r="M26" s="28">
        <v>5</v>
      </c>
      <c r="N26" s="28">
        <f>L26+M26</f>
        <v>5</v>
      </c>
      <c r="O26" s="27">
        <v>6</v>
      </c>
      <c r="P26" s="27">
        <v>3</v>
      </c>
      <c r="Q26" s="28">
        <v>9</v>
      </c>
      <c r="R26" s="48">
        <f t="shared" si="4"/>
        <v>6</v>
      </c>
      <c r="S26" s="48">
        <f t="shared" si="4"/>
        <v>8</v>
      </c>
      <c r="T26" s="48">
        <f>R26+S26</f>
        <v>14</v>
      </c>
    </row>
    <row r="27" spans="1:20" s="8" customFormat="1">
      <c r="A27" s="146" t="s">
        <v>11</v>
      </c>
      <c r="B27" s="146"/>
      <c r="C27" s="50">
        <f>SUM(C25:C26)</f>
        <v>146</v>
      </c>
      <c r="D27" s="50">
        <f>SUM(D25:D26)</f>
        <v>139</v>
      </c>
      <c r="E27" s="53">
        <f>C27+D27</f>
        <v>285</v>
      </c>
      <c r="F27" s="50">
        <f t="shared" ref="F27:M27" si="5">SUM(F25:F26)</f>
        <v>16</v>
      </c>
      <c r="G27" s="50">
        <f t="shared" si="5"/>
        <v>22</v>
      </c>
      <c r="H27" s="50">
        <f t="shared" si="5"/>
        <v>38</v>
      </c>
      <c r="I27" s="50">
        <f t="shared" si="5"/>
        <v>162</v>
      </c>
      <c r="J27" s="50">
        <f t="shared" si="5"/>
        <v>161</v>
      </c>
      <c r="K27" s="50">
        <f t="shared" si="5"/>
        <v>323</v>
      </c>
      <c r="L27" s="56">
        <f t="shared" si="5"/>
        <v>17</v>
      </c>
      <c r="M27" s="56">
        <f t="shared" si="5"/>
        <v>20</v>
      </c>
      <c r="N27" s="28">
        <f>L27+M27</f>
        <v>37</v>
      </c>
      <c r="O27" s="56">
        <f>SUM(O25:O26)</f>
        <v>10</v>
      </c>
      <c r="P27" s="56">
        <f>SUM(P25:P26)</f>
        <v>8</v>
      </c>
      <c r="Q27" s="56">
        <f>SUM(Q25:Q26)</f>
        <v>18</v>
      </c>
      <c r="R27" s="48">
        <f t="shared" si="4"/>
        <v>27</v>
      </c>
      <c r="S27" s="48">
        <f t="shared" si="4"/>
        <v>28</v>
      </c>
      <c r="T27" s="48">
        <f>R27+S27</f>
        <v>55</v>
      </c>
    </row>
    <row r="30" spans="1:20" ht="17.25" customHeight="1">
      <c r="A30" s="162" t="s">
        <v>26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 customHeight="1">
      <c r="A31" s="20"/>
      <c r="B31" s="21"/>
      <c r="C31" s="138" t="s">
        <v>92</v>
      </c>
      <c r="D31" s="138"/>
      <c r="E31" s="138"/>
      <c r="F31" s="138"/>
      <c r="G31" s="138"/>
      <c r="H31" s="138"/>
      <c r="I31" s="138"/>
      <c r="J31" s="138"/>
      <c r="K31" s="138"/>
      <c r="L31" s="139" t="s">
        <v>93</v>
      </c>
      <c r="M31" s="139"/>
      <c r="N31" s="139"/>
      <c r="O31" s="139"/>
      <c r="P31" s="139"/>
      <c r="Q31" s="139"/>
      <c r="R31" s="139"/>
      <c r="S31" s="139"/>
      <c r="T31" s="139"/>
    </row>
    <row r="32" spans="1:20" ht="25.5" customHeight="1">
      <c r="A32" s="158" t="s">
        <v>1</v>
      </c>
      <c r="B32" s="149" t="s">
        <v>101</v>
      </c>
      <c r="C32" s="159" t="s">
        <v>96</v>
      </c>
      <c r="D32" s="160"/>
      <c r="E32" s="161"/>
      <c r="F32" s="143" t="s">
        <v>100</v>
      </c>
      <c r="G32" s="143"/>
      <c r="H32" s="143"/>
      <c r="I32" s="159" t="s">
        <v>95</v>
      </c>
      <c r="J32" s="160"/>
      <c r="K32" s="161"/>
      <c r="L32" s="152" t="s">
        <v>102</v>
      </c>
      <c r="M32" s="153"/>
      <c r="N32" s="154"/>
      <c r="O32" s="145" t="s">
        <v>100</v>
      </c>
      <c r="P32" s="145"/>
      <c r="Q32" s="145"/>
      <c r="R32" s="152" t="s">
        <v>95</v>
      </c>
      <c r="S32" s="153"/>
      <c r="T32" s="154"/>
    </row>
    <row r="33" spans="1:20" ht="26.25">
      <c r="A33" s="158"/>
      <c r="B33" s="149"/>
      <c r="C33" s="51" t="s">
        <v>2</v>
      </c>
      <c r="D33" s="51" t="s">
        <v>3</v>
      </c>
      <c r="E33" s="51" t="s">
        <v>4</v>
      </c>
      <c r="F33" s="31" t="s">
        <v>2</v>
      </c>
      <c r="G33" s="31" t="s">
        <v>3</v>
      </c>
      <c r="H33" s="31" t="s">
        <v>4</v>
      </c>
      <c r="I33" s="51" t="s">
        <v>2</v>
      </c>
      <c r="J33" s="51" t="s">
        <v>3</v>
      </c>
      <c r="K33" s="51" t="s">
        <v>4</v>
      </c>
      <c r="L33" s="57" t="s">
        <v>2</v>
      </c>
      <c r="M33" s="57" t="s">
        <v>3</v>
      </c>
      <c r="N33" s="57" t="s">
        <v>4</v>
      </c>
      <c r="O33" s="58" t="s">
        <v>2</v>
      </c>
      <c r="P33" s="58" t="s">
        <v>3</v>
      </c>
      <c r="Q33" s="58" t="s">
        <v>4</v>
      </c>
      <c r="R33" s="57" t="s">
        <v>2</v>
      </c>
      <c r="S33" s="57" t="s">
        <v>3</v>
      </c>
      <c r="T33" s="57" t="s">
        <v>4</v>
      </c>
    </row>
    <row r="34" spans="1:20" ht="15">
      <c r="A34" s="7">
        <v>1</v>
      </c>
      <c r="B34" s="6" t="s">
        <v>27</v>
      </c>
      <c r="C34" s="59">
        <v>12</v>
      </c>
      <c r="D34" s="59">
        <f>6+0</f>
        <v>6</v>
      </c>
      <c r="E34" s="53">
        <f>C34+D34</f>
        <v>18</v>
      </c>
      <c r="F34" s="40">
        <v>3</v>
      </c>
      <c r="G34" s="40">
        <v>1</v>
      </c>
      <c r="H34" s="34">
        <v>4</v>
      </c>
      <c r="I34" s="61">
        <f>C34+F34</f>
        <v>15</v>
      </c>
      <c r="J34" s="61">
        <f>D34+G34</f>
        <v>7</v>
      </c>
      <c r="K34" s="61">
        <f>I34+J34</f>
        <v>22</v>
      </c>
      <c r="L34" s="28">
        <v>7</v>
      </c>
      <c r="M34" s="28">
        <v>2</v>
      </c>
      <c r="N34" s="28">
        <f>L34+M34</f>
        <v>9</v>
      </c>
      <c r="O34" s="27">
        <v>0</v>
      </c>
      <c r="P34" s="27">
        <v>0</v>
      </c>
      <c r="Q34" s="28">
        <v>0</v>
      </c>
      <c r="R34" s="48">
        <f t="shared" ref="R34:S36" si="6">L34+O34</f>
        <v>7</v>
      </c>
      <c r="S34" s="48">
        <f t="shared" si="6"/>
        <v>2</v>
      </c>
      <c r="T34" s="48">
        <f>R34+S34</f>
        <v>9</v>
      </c>
    </row>
    <row r="35" spans="1:20" ht="15">
      <c r="A35" s="7">
        <v>2</v>
      </c>
      <c r="B35" s="6" t="s">
        <v>31</v>
      </c>
      <c r="C35" s="59">
        <f>47+15</f>
        <v>62</v>
      </c>
      <c r="D35" s="59">
        <f>22+17</f>
        <v>39</v>
      </c>
      <c r="E35" s="53">
        <f>C35+D35</f>
        <v>101</v>
      </c>
      <c r="F35" s="40">
        <v>28</v>
      </c>
      <c r="G35" s="40">
        <v>30</v>
      </c>
      <c r="H35" s="34">
        <v>58</v>
      </c>
      <c r="I35" s="61">
        <f>C35+F35</f>
        <v>90</v>
      </c>
      <c r="J35" s="61">
        <f>D35+G35</f>
        <v>69</v>
      </c>
      <c r="K35" s="61">
        <f>I35+J35</f>
        <v>159</v>
      </c>
      <c r="L35" s="28">
        <v>24</v>
      </c>
      <c r="M35" s="28">
        <v>16</v>
      </c>
      <c r="N35" s="28">
        <f>L35+M35</f>
        <v>40</v>
      </c>
      <c r="O35" s="27">
        <v>3</v>
      </c>
      <c r="P35" s="27">
        <v>1</v>
      </c>
      <c r="Q35" s="28">
        <v>4</v>
      </c>
      <c r="R35" s="48">
        <f t="shared" si="6"/>
        <v>27</v>
      </c>
      <c r="S35" s="48">
        <f t="shared" si="6"/>
        <v>17</v>
      </c>
      <c r="T35" s="48">
        <f>R35+S35</f>
        <v>44</v>
      </c>
    </row>
    <row r="36" spans="1:20" s="8" customFormat="1">
      <c r="A36" s="146" t="s">
        <v>11</v>
      </c>
      <c r="B36" s="146"/>
      <c r="C36" s="50">
        <f>SUM(C34:C35)</f>
        <v>74</v>
      </c>
      <c r="D36" s="50">
        <f>SUM(D34:D35)</f>
        <v>45</v>
      </c>
      <c r="E36" s="53">
        <f>C36+D36</f>
        <v>119</v>
      </c>
      <c r="F36" s="50">
        <f t="shared" ref="F36:M36" si="7">SUM(F34:F35)</f>
        <v>31</v>
      </c>
      <c r="G36" s="50">
        <f t="shared" si="7"/>
        <v>31</v>
      </c>
      <c r="H36" s="50">
        <f t="shared" si="7"/>
        <v>62</v>
      </c>
      <c r="I36" s="50">
        <f t="shared" si="7"/>
        <v>105</v>
      </c>
      <c r="J36" s="50">
        <f t="shared" si="7"/>
        <v>76</v>
      </c>
      <c r="K36" s="50">
        <f t="shared" si="7"/>
        <v>181</v>
      </c>
      <c r="L36" s="10">
        <f t="shared" si="7"/>
        <v>31</v>
      </c>
      <c r="M36" s="10">
        <f t="shared" si="7"/>
        <v>18</v>
      </c>
      <c r="N36" s="28">
        <f>L36+M36</f>
        <v>49</v>
      </c>
      <c r="O36" s="10">
        <f>SUM(O34:O35)</f>
        <v>3</v>
      </c>
      <c r="P36" s="10">
        <f>SUM(P34:P35)</f>
        <v>1</v>
      </c>
      <c r="Q36" s="10">
        <f>SUM(Q34:Q35)</f>
        <v>4</v>
      </c>
      <c r="R36" s="48">
        <f t="shared" si="6"/>
        <v>34</v>
      </c>
      <c r="S36" s="48">
        <f t="shared" si="6"/>
        <v>19</v>
      </c>
      <c r="T36" s="48">
        <f>R36+S36</f>
        <v>53</v>
      </c>
    </row>
    <row r="40" spans="1:20" ht="17.25" customHeight="1">
      <c r="A40" s="150" t="s">
        <v>34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</row>
    <row r="41" spans="1:20" ht="12.75" customHeight="1">
      <c r="A41" s="22"/>
      <c r="B41" s="19"/>
      <c r="C41" s="138" t="s">
        <v>92</v>
      </c>
      <c r="D41" s="138"/>
      <c r="E41" s="138"/>
      <c r="F41" s="138"/>
      <c r="G41" s="138"/>
      <c r="H41" s="138"/>
      <c r="I41" s="138"/>
      <c r="J41" s="138"/>
      <c r="K41" s="138"/>
      <c r="L41" s="139" t="s">
        <v>93</v>
      </c>
      <c r="M41" s="139"/>
      <c r="N41" s="139"/>
      <c r="O41" s="139"/>
      <c r="P41" s="139"/>
      <c r="Q41" s="139"/>
      <c r="R41" s="139"/>
      <c r="S41" s="139"/>
      <c r="T41" s="139"/>
    </row>
    <row r="42" spans="1:20" ht="27.75" customHeight="1">
      <c r="A42" s="149" t="s">
        <v>1</v>
      </c>
      <c r="B42" s="149" t="s">
        <v>101</v>
      </c>
      <c r="C42" s="159" t="s">
        <v>96</v>
      </c>
      <c r="D42" s="160"/>
      <c r="E42" s="161"/>
      <c r="F42" s="143" t="s">
        <v>100</v>
      </c>
      <c r="G42" s="143"/>
      <c r="H42" s="143"/>
      <c r="I42" s="159" t="s">
        <v>95</v>
      </c>
      <c r="J42" s="160"/>
      <c r="K42" s="161"/>
      <c r="L42" s="152" t="s">
        <v>96</v>
      </c>
      <c r="M42" s="153"/>
      <c r="N42" s="154"/>
      <c r="O42" s="145" t="s">
        <v>100</v>
      </c>
      <c r="P42" s="145"/>
      <c r="Q42" s="145"/>
      <c r="R42" s="152" t="s">
        <v>95</v>
      </c>
      <c r="S42" s="153"/>
      <c r="T42" s="154"/>
    </row>
    <row r="43" spans="1:20" ht="26.25">
      <c r="A43" s="149"/>
      <c r="B43" s="149"/>
      <c r="C43" s="51" t="s">
        <v>2</v>
      </c>
      <c r="D43" s="51" t="s">
        <v>3</v>
      </c>
      <c r="E43" s="51" t="s">
        <v>4</v>
      </c>
      <c r="F43" s="31" t="s">
        <v>2</v>
      </c>
      <c r="G43" s="31" t="s">
        <v>3</v>
      </c>
      <c r="H43" s="31" t="s">
        <v>4</v>
      </c>
      <c r="I43" s="51" t="s">
        <v>2</v>
      </c>
      <c r="J43" s="51" t="s">
        <v>3</v>
      </c>
      <c r="K43" s="51" t="s">
        <v>4</v>
      </c>
      <c r="L43" s="57" t="s">
        <v>2</v>
      </c>
      <c r="M43" s="57" t="s">
        <v>3</v>
      </c>
      <c r="N43" s="57" t="s">
        <v>4</v>
      </c>
      <c r="O43" s="58" t="s">
        <v>2</v>
      </c>
      <c r="P43" s="58" t="s">
        <v>3</v>
      </c>
      <c r="Q43" s="58" t="s">
        <v>4</v>
      </c>
      <c r="R43" s="57" t="s">
        <v>2</v>
      </c>
      <c r="S43" s="57" t="s">
        <v>3</v>
      </c>
      <c r="T43" s="57" t="s">
        <v>4</v>
      </c>
    </row>
    <row r="44" spans="1:20" ht="15">
      <c r="A44" s="5">
        <v>1</v>
      </c>
      <c r="B44" s="6" t="s">
        <v>40</v>
      </c>
      <c r="C44" s="59">
        <f>37+6</f>
        <v>43</v>
      </c>
      <c r="D44" s="59">
        <v>46</v>
      </c>
      <c r="E44" s="59">
        <f>C44+D44</f>
        <v>89</v>
      </c>
      <c r="F44" s="33">
        <v>9</v>
      </c>
      <c r="G44" s="33">
        <v>10</v>
      </c>
      <c r="H44" s="34">
        <v>19</v>
      </c>
      <c r="I44" s="61">
        <f t="shared" ref="I44:J47" si="8">C44+F44</f>
        <v>52</v>
      </c>
      <c r="J44" s="61">
        <f t="shared" si="8"/>
        <v>56</v>
      </c>
      <c r="K44" s="61">
        <f>I44+J44</f>
        <v>108</v>
      </c>
      <c r="L44" s="28">
        <v>10</v>
      </c>
      <c r="M44" s="28">
        <v>24</v>
      </c>
      <c r="N44" s="28">
        <f>L44+M44</f>
        <v>34</v>
      </c>
      <c r="O44" s="27">
        <v>3</v>
      </c>
      <c r="P44" s="27">
        <v>2</v>
      </c>
      <c r="Q44" s="28">
        <v>5</v>
      </c>
      <c r="R44" s="48">
        <f t="shared" ref="R44:S47" si="9">L44+O44</f>
        <v>13</v>
      </c>
      <c r="S44" s="48">
        <f t="shared" si="9"/>
        <v>26</v>
      </c>
      <c r="T44" s="48">
        <f>R44+S44</f>
        <v>39</v>
      </c>
    </row>
    <row r="45" spans="1:20" ht="15">
      <c r="A45" s="5">
        <v>2</v>
      </c>
      <c r="B45" s="6" t="s">
        <v>41</v>
      </c>
      <c r="C45" s="59">
        <f>59+26</f>
        <v>85</v>
      </c>
      <c r="D45" s="59">
        <v>74</v>
      </c>
      <c r="E45" s="59">
        <f>C45+D45</f>
        <v>159</v>
      </c>
      <c r="F45" s="33">
        <v>5</v>
      </c>
      <c r="G45" s="33">
        <v>4</v>
      </c>
      <c r="H45" s="34">
        <v>9</v>
      </c>
      <c r="I45" s="61">
        <f t="shared" si="8"/>
        <v>90</v>
      </c>
      <c r="J45" s="61">
        <f t="shared" si="8"/>
        <v>78</v>
      </c>
      <c r="K45" s="61">
        <f>I45+J45</f>
        <v>168</v>
      </c>
      <c r="L45" s="28">
        <v>13</v>
      </c>
      <c r="M45" s="28">
        <v>12</v>
      </c>
      <c r="N45" s="28">
        <f>L45+M45</f>
        <v>25</v>
      </c>
      <c r="O45" s="27">
        <v>1</v>
      </c>
      <c r="P45" s="27">
        <v>1</v>
      </c>
      <c r="Q45" s="28">
        <v>2</v>
      </c>
      <c r="R45" s="48">
        <f t="shared" si="9"/>
        <v>14</v>
      </c>
      <c r="S45" s="48">
        <f t="shared" si="9"/>
        <v>13</v>
      </c>
      <c r="T45" s="48">
        <f>R45+S45</f>
        <v>27</v>
      </c>
    </row>
    <row r="46" spans="1:20" ht="15">
      <c r="A46" s="5">
        <v>3</v>
      </c>
      <c r="B46" s="6" t="s">
        <v>42</v>
      </c>
      <c r="C46" s="59">
        <v>7</v>
      </c>
      <c r="D46" s="59">
        <v>6</v>
      </c>
      <c r="E46" s="59">
        <f>C46+D46</f>
        <v>13</v>
      </c>
      <c r="F46" s="33">
        <v>0</v>
      </c>
      <c r="G46" s="33">
        <v>0</v>
      </c>
      <c r="H46" s="34">
        <v>0</v>
      </c>
      <c r="I46" s="61">
        <f t="shared" si="8"/>
        <v>7</v>
      </c>
      <c r="J46" s="61">
        <f t="shared" si="8"/>
        <v>6</v>
      </c>
      <c r="K46" s="61">
        <f>I46+J46</f>
        <v>13</v>
      </c>
      <c r="L46" s="28">
        <v>2</v>
      </c>
      <c r="M46" s="28">
        <v>2</v>
      </c>
      <c r="N46" s="28">
        <f>L46+M46</f>
        <v>4</v>
      </c>
      <c r="O46" s="27">
        <v>1</v>
      </c>
      <c r="P46" s="27">
        <v>1</v>
      </c>
      <c r="Q46" s="28">
        <v>2</v>
      </c>
      <c r="R46" s="48">
        <f t="shared" si="9"/>
        <v>3</v>
      </c>
      <c r="S46" s="48">
        <f t="shared" si="9"/>
        <v>3</v>
      </c>
      <c r="T46" s="48">
        <f>R46+S46</f>
        <v>6</v>
      </c>
    </row>
    <row r="47" spans="1:20" s="8" customFormat="1" ht="15">
      <c r="A47" s="146" t="s">
        <v>11</v>
      </c>
      <c r="B47" s="146"/>
      <c r="C47" s="50">
        <f>SUM(C44:C46)</f>
        <v>135</v>
      </c>
      <c r="D47" s="50">
        <f>SUM(D44:D46)</f>
        <v>126</v>
      </c>
      <c r="E47" s="59">
        <f>C47+D47</f>
        <v>261</v>
      </c>
      <c r="F47" s="50">
        <f>SUM(F44:F46)</f>
        <v>14</v>
      </c>
      <c r="G47" s="50">
        <f>SUM(G44:G46)</f>
        <v>14</v>
      </c>
      <c r="H47" s="50">
        <f>SUM(H44:H46)</f>
        <v>28</v>
      </c>
      <c r="I47" s="61">
        <f t="shared" si="8"/>
        <v>149</v>
      </c>
      <c r="J47" s="61">
        <f t="shared" si="8"/>
        <v>140</v>
      </c>
      <c r="K47" s="61">
        <f>I47+J47</f>
        <v>289</v>
      </c>
      <c r="L47" s="56">
        <f>SUM(L44:L46)</f>
        <v>25</v>
      </c>
      <c r="M47" s="56">
        <f>SUM(M44:M46)</f>
        <v>38</v>
      </c>
      <c r="N47" s="28">
        <f>L47+M47</f>
        <v>63</v>
      </c>
      <c r="O47" s="56">
        <f>SUM(O44:O46)</f>
        <v>5</v>
      </c>
      <c r="P47" s="56">
        <f>SUM(P44:P46)</f>
        <v>4</v>
      </c>
      <c r="Q47" s="56">
        <f>SUM(Q44:Q46)</f>
        <v>9</v>
      </c>
      <c r="R47" s="48">
        <f t="shared" si="9"/>
        <v>30</v>
      </c>
      <c r="S47" s="48">
        <f t="shared" si="9"/>
        <v>42</v>
      </c>
      <c r="T47" s="48">
        <f>R47+S47</f>
        <v>72</v>
      </c>
    </row>
    <row r="50" spans="1:20" ht="19.5" customHeight="1">
      <c r="A50" s="150" t="s">
        <v>43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</row>
    <row r="51" spans="1:20" ht="12.75" customHeight="1">
      <c r="A51" s="22"/>
      <c r="B51" s="19"/>
      <c r="C51" s="138" t="s">
        <v>92</v>
      </c>
      <c r="D51" s="138"/>
      <c r="E51" s="138"/>
      <c r="F51" s="138"/>
      <c r="G51" s="138"/>
      <c r="H51" s="138"/>
      <c r="I51" s="138"/>
      <c r="J51" s="138"/>
      <c r="K51" s="138"/>
      <c r="L51" s="139" t="s">
        <v>93</v>
      </c>
      <c r="M51" s="139"/>
      <c r="N51" s="139"/>
      <c r="O51" s="139"/>
      <c r="P51" s="139"/>
      <c r="Q51" s="139"/>
      <c r="R51" s="139"/>
      <c r="S51" s="139"/>
      <c r="T51" s="139"/>
    </row>
    <row r="52" spans="1:20" ht="25.5" customHeight="1">
      <c r="A52" s="149" t="s">
        <v>1</v>
      </c>
      <c r="B52" s="149" t="s">
        <v>101</v>
      </c>
      <c r="C52" s="142" t="s">
        <v>96</v>
      </c>
      <c r="D52" s="138"/>
      <c r="E52" s="138"/>
      <c r="F52" s="143" t="s">
        <v>100</v>
      </c>
      <c r="G52" s="143"/>
      <c r="H52" s="143"/>
      <c r="I52" s="159" t="s">
        <v>95</v>
      </c>
      <c r="J52" s="160"/>
      <c r="K52" s="161"/>
      <c r="L52" s="152" t="s">
        <v>96</v>
      </c>
      <c r="M52" s="153"/>
      <c r="N52" s="154"/>
      <c r="O52" s="145" t="s">
        <v>100</v>
      </c>
      <c r="P52" s="145"/>
      <c r="Q52" s="145"/>
      <c r="R52" s="152" t="s">
        <v>95</v>
      </c>
      <c r="S52" s="153"/>
      <c r="T52" s="154"/>
    </row>
    <row r="53" spans="1:20" ht="26.25">
      <c r="A53" s="149"/>
      <c r="B53" s="149"/>
      <c r="C53" s="51" t="s">
        <v>2</v>
      </c>
      <c r="D53" s="51" t="s">
        <v>3</v>
      </c>
      <c r="E53" s="51" t="s">
        <v>4</v>
      </c>
      <c r="F53" s="31" t="s">
        <v>2</v>
      </c>
      <c r="G53" s="31" t="s">
        <v>3</v>
      </c>
      <c r="H53" s="31" t="s">
        <v>4</v>
      </c>
      <c r="I53" s="51" t="s">
        <v>2</v>
      </c>
      <c r="J53" s="51" t="s">
        <v>3</v>
      </c>
      <c r="K53" s="51" t="s">
        <v>4</v>
      </c>
      <c r="L53" s="57" t="s">
        <v>2</v>
      </c>
      <c r="M53" s="57" t="s">
        <v>3</v>
      </c>
      <c r="N53" s="57" t="s">
        <v>4</v>
      </c>
      <c r="O53" s="25" t="s">
        <v>2</v>
      </c>
      <c r="P53" s="25" t="s">
        <v>3</v>
      </c>
      <c r="Q53" s="25" t="s">
        <v>4</v>
      </c>
      <c r="R53" s="57" t="s">
        <v>2</v>
      </c>
      <c r="S53" s="57" t="s">
        <v>3</v>
      </c>
      <c r="T53" s="57" t="s">
        <v>4</v>
      </c>
    </row>
    <row r="54" spans="1:20" ht="15">
      <c r="A54" s="5">
        <v>1</v>
      </c>
      <c r="B54" s="6" t="s">
        <v>75</v>
      </c>
      <c r="C54" s="59">
        <v>18</v>
      </c>
      <c r="D54" s="59">
        <v>17</v>
      </c>
      <c r="E54" s="59">
        <f>C54+D54</f>
        <v>35</v>
      </c>
      <c r="F54" s="33">
        <v>5</v>
      </c>
      <c r="G54" s="33">
        <v>6</v>
      </c>
      <c r="H54" s="34">
        <v>11</v>
      </c>
      <c r="I54" s="61">
        <f t="shared" ref="I54:J57" si="10">C54+F54</f>
        <v>23</v>
      </c>
      <c r="J54" s="61">
        <f t="shared" si="10"/>
        <v>23</v>
      </c>
      <c r="K54" s="61">
        <f>I54+J54</f>
        <v>46</v>
      </c>
      <c r="L54" s="28">
        <v>13</v>
      </c>
      <c r="M54" s="28">
        <v>6</v>
      </c>
      <c r="N54" s="28">
        <f>L54+M54</f>
        <v>19</v>
      </c>
      <c r="O54" s="27">
        <v>0</v>
      </c>
      <c r="P54" s="27">
        <v>0</v>
      </c>
      <c r="Q54" s="28">
        <v>0</v>
      </c>
      <c r="R54" s="48">
        <f t="shared" ref="R54:S57" si="11">L54+O54</f>
        <v>13</v>
      </c>
      <c r="S54" s="48">
        <f t="shared" si="11"/>
        <v>6</v>
      </c>
      <c r="T54" s="48">
        <f>R54+S54</f>
        <v>19</v>
      </c>
    </row>
    <row r="55" spans="1:20" ht="15">
      <c r="A55" s="5">
        <v>2</v>
      </c>
      <c r="B55" s="6" t="s">
        <v>48</v>
      </c>
      <c r="C55" s="59">
        <v>19</v>
      </c>
      <c r="D55" s="59">
        <v>17</v>
      </c>
      <c r="E55" s="59">
        <f>C55+D55</f>
        <v>36</v>
      </c>
      <c r="F55" s="33">
        <v>16</v>
      </c>
      <c r="G55" s="33">
        <v>21</v>
      </c>
      <c r="H55" s="34">
        <v>37</v>
      </c>
      <c r="I55" s="61">
        <f t="shared" si="10"/>
        <v>35</v>
      </c>
      <c r="J55" s="61">
        <f t="shared" si="10"/>
        <v>38</v>
      </c>
      <c r="K55" s="61">
        <f>I55+J55</f>
        <v>73</v>
      </c>
      <c r="L55" s="28">
        <v>12</v>
      </c>
      <c r="M55" s="28">
        <v>8</v>
      </c>
      <c r="N55" s="28">
        <f>L55+M55</f>
        <v>20</v>
      </c>
      <c r="O55" s="27">
        <v>2</v>
      </c>
      <c r="P55" s="27">
        <v>4</v>
      </c>
      <c r="Q55" s="28">
        <v>6</v>
      </c>
      <c r="R55" s="48">
        <f t="shared" si="11"/>
        <v>14</v>
      </c>
      <c r="S55" s="48">
        <f t="shared" si="11"/>
        <v>12</v>
      </c>
      <c r="T55" s="48">
        <f>R55+S55</f>
        <v>26</v>
      </c>
    </row>
    <row r="56" spans="1:20" ht="15">
      <c r="A56" s="5">
        <v>3</v>
      </c>
      <c r="B56" s="6" t="s">
        <v>49</v>
      </c>
      <c r="C56" s="59">
        <v>1</v>
      </c>
      <c r="D56" s="59">
        <v>1</v>
      </c>
      <c r="E56" s="59">
        <f>C56+D56</f>
        <v>2</v>
      </c>
      <c r="F56" s="33">
        <v>0</v>
      </c>
      <c r="G56" s="33">
        <v>0</v>
      </c>
      <c r="H56" s="34">
        <v>0</v>
      </c>
      <c r="I56" s="61">
        <f t="shared" si="10"/>
        <v>1</v>
      </c>
      <c r="J56" s="61">
        <f t="shared" si="10"/>
        <v>1</v>
      </c>
      <c r="K56" s="61">
        <f>I56+J56</f>
        <v>2</v>
      </c>
      <c r="L56" s="28">
        <v>1</v>
      </c>
      <c r="M56" s="28">
        <v>5</v>
      </c>
      <c r="N56" s="28">
        <f>L56+M56</f>
        <v>6</v>
      </c>
      <c r="O56" s="27">
        <v>0</v>
      </c>
      <c r="P56" s="27">
        <v>0</v>
      </c>
      <c r="Q56" s="28">
        <v>0</v>
      </c>
      <c r="R56" s="48">
        <f t="shared" si="11"/>
        <v>1</v>
      </c>
      <c r="S56" s="48">
        <f t="shared" si="11"/>
        <v>5</v>
      </c>
      <c r="T56" s="48">
        <f>R56+S56</f>
        <v>6</v>
      </c>
    </row>
    <row r="57" spans="1:20" s="8" customFormat="1" ht="15">
      <c r="A57" s="146" t="s">
        <v>11</v>
      </c>
      <c r="B57" s="146"/>
      <c r="C57" s="50">
        <f>SUM(C54:C56)</f>
        <v>38</v>
      </c>
      <c r="D57" s="50">
        <f>SUM(D54:D56)</f>
        <v>35</v>
      </c>
      <c r="E57" s="59">
        <f>C57+D57</f>
        <v>73</v>
      </c>
      <c r="F57" s="50">
        <f>SUM(F54:F56)</f>
        <v>21</v>
      </c>
      <c r="G57" s="50">
        <f>SUM(G54:G56)</f>
        <v>27</v>
      </c>
      <c r="H57" s="50">
        <f>SUM(H54:H56)</f>
        <v>48</v>
      </c>
      <c r="I57" s="61">
        <f t="shared" si="10"/>
        <v>59</v>
      </c>
      <c r="J57" s="61">
        <f t="shared" si="10"/>
        <v>62</v>
      </c>
      <c r="K57" s="61">
        <f>I57+J57</f>
        <v>121</v>
      </c>
      <c r="L57" s="56">
        <f>SUM(L54:L56)</f>
        <v>26</v>
      </c>
      <c r="M57" s="56">
        <f>SUM(M54:M56)</f>
        <v>19</v>
      </c>
      <c r="N57" s="28">
        <f>L57+M57</f>
        <v>45</v>
      </c>
      <c r="O57" s="56">
        <f>SUM(O54:O56)</f>
        <v>2</v>
      </c>
      <c r="P57" s="56">
        <f>SUM(P54:P56)</f>
        <v>4</v>
      </c>
      <c r="Q57" s="56">
        <f>SUM(Q54:Q56)</f>
        <v>6</v>
      </c>
      <c r="R57" s="48">
        <f t="shared" si="11"/>
        <v>28</v>
      </c>
      <c r="S57" s="48">
        <f t="shared" si="11"/>
        <v>23</v>
      </c>
      <c r="T57" s="48">
        <f>R57+S57</f>
        <v>51</v>
      </c>
    </row>
    <row r="58" spans="1:20">
      <c r="E58" s="60"/>
    </row>
    <row r="62" spans="1:20" ht="16.5" customHeight="1">
      <c r="A62" s="150" t="s">
        <v>53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</row>
    <row r="63" spans="1:20" ht="12.75" customHeight="1">
      <c r="A63" s="22"/>
      <c r="B63" s="19"/>
      <c r="C63" s="138" t="s">
        <v>92</v>
      </c>
      <c r="D63" s="138"/>
      <c r="E63" s="138"/>
      <c r="F63" s="138"/>
      <c r="G63" s="138"/>
      <c r="H63" s="138"/>
      <c r="I63" s="138"/>
      <c r="J63" s="138"/>
      <c r="K63" s="138"/>
      <c r="L63" s="139" t="s">
        <v>93</v>
      </c>
      <c r="M63" s="139"/>
      <c r="N63" s="139"/>
      <c r="O63" s="139"/>
      <c r="P63" s="139"/>
      <c r="Q63" s="139"/>
      <c r="R63" s="139"/>
      <c r="S63" s="139"/>
      <c r="T63" s="139"/>
    </row>
    <row r="64" spans="1:20" ht="28.5" customHeight="1">
      <c r="A64" s="149" t="s">
        <v>1</v>
      </c>
      <c r="B64" s="149" t="s">
        <v>101</v>
      </c>
      <c r="C64" s="142" t="s">
        <v>96</v>
      </c>
      <c r="D64" s="138"/>
      <c r="E64" s="138"/>
      <c r="F64" s="143" t="s">
        <v>100</v>
      </c>
      <c r="G64" s="143"/>
      <c r="H64" s="143"/>
      <c r="I64" s="142" t="s">
        <v>95</v>
      </c>
      <c r="J64" s="138"/>
      <c r="K64" s="138"/>
      <c r="L64" s="152" t="s">
        <v>96</v>
      </c>
      <c r="M64" s="153"/>
      <c r="N64" s="154"/>
      <c r="O64" s="145" t="s">
        <v>100</v>
      </c>
      <c r="P64" s="145"/>
      <c r="Q64" s="145"/>
      <c r="R64" s="152" t="s">
        <v>95</v>
      </c>
      <c r="S64" s="153"/>
      <c r="T64" s="154"/>
    </row>
    <row r="65" spans="1:20" ht="26.25">
      <c r="A65" s="149"/>
      <c r="B65" s="149"/>
      <c r="C65" s="51" t="s">
        <v>2</v>
      </c>
      <c r="D65" s="51" t="s">
        <v>3</v>
      </c>
      <c r="E65" s="51" t="s">
        <v>4</v>
      </c>
      <c r="F65" s="31" t="s">
        <v>2</v>
      </c>
      <c r="G65" s="31" t="s">
        <v>3</v>
      </c>
      <c r="H65" s="31" t="s">
        <v>4</v>
      </c>
      <c r="I65" s="51" t="s">
        <v>2</v>
      </c>
      <c r="J65" s="51" t="s">
        <v>3</v>
      </c>
      <c r="K65" s="51" t="s">
        <v>4</v>
      </c>
      <c r="L65" s="57" t="s">
        <v>2</v>
      </c>
      <c r="M65" s="57" t="s">
        <v>3</v>
      </c>
      <c r="N65" s="57" t="s">
        <v>4</v>
      </c>
      <c r="O65" s="25" t="s">
        <v>2</v>
      </c>
      <c r="P65" s="25" t="s">
        <v>3</v>
      </c>
      <c r="Q65" s="25" t="s">
        <v>4</v>
      </c>
      <c r="R65" s="57" t="s">
        <v>2</v>
      </c>
      <c r="S65" s="57" t="s">
        <v>3</v>
      </c>
      <c r="T65" s="57" t="s">
        <v>4</v>
      </c>
    </row>
    <row r="66" spans="1:20" ht="15">
      <c r="A66" s="5">
        <v>1</v>
      </c>
      <c r="B66" s="55" t="s">
        <v>76</v>
      </c>
      <c r="C66" s="59">
        <v>68</v>
      </c>
      <c r="D66" s="59">
        <v>57</v>
      </c>
      <c r="E66" s="59">
        <f>C66+D66</f>
        <v>125</v>
      </c>
      <c r="F66" s="33">
        <v>3</v>
      </c>
      <c r="G66" s="33">
        <v>2</v>
      </c>
      <c r="H66" s="34">
        <v>5</v>
      </c>
      <c r="I66" s="61">
        <f t="shared" ref="I66:J68" si="12">C66+F66</f>
        <v>71</v>
      </c>
      <c r="J66" s="61">
        <f t="shared" si="12"/>
        <v>59</v>
      </c>
      <c r="K66" s="61">
        <f>I66+J66</f>
        <v>130</v>
      </c>
      <c r="L66" s="28">
        <v>29</v>
      </c>
      <c r="M66" s="28">
        <v>23</v>
      </c>
      <c r="N66" s="28">
        <f>L66+M66</f>
        <v>52</v>
      </c>
      <c r="O66" s="27">
        <v>11</v>
      </c>
      <c r="P66" s="27">
        <v>12</v>
      </c>
      <c r="Q66" s="28">
        <v>23</v>
      </c>
      <c r="R66" s="48">
        <f t="shared" ref="R66:S68" si="13">L66+O66</f>
        <v>40</v>
      </c>
      <c r="S66" s="48">
        <f t="shared" si="13"/>
        <v>35</v>
      </c>
      <c r="T66" s="48">
        <f>R66+S66</f>
        <v>75</v>
      </c>
    </row>
    <row r="67" spans="1:20" ht="15">
      <c r="A67" s="5">
        <v>2</v>
      </c>
      <c r="B67" s="55" t="s">
        <v>77</v>
      </c>
      <c r="C67" s="59">
        <v>5</v>
      </c>
      <c r="D67" s="59">
        <v>11</v>
      </c>
      <c r="E67" s="59">
        <f>C67+D67</f>
        <v>16</v>
      </c>
      <c r="F67" s="33">
        <v>0</v>
      </c>
      <c r="G67" s="33">
        <v>1</v>
      </c>
      <c r="H67" s="34">
        <v>1</v>
      </c>
      <c r="I67" s="61">
        <f t="shared" si="12"/>
        <v>5</v>
      </c>
      <c r="J67" s="61">
        <f t="shared" si="12"/>
        <v>12</v>
      </c>
      <c r="K67" s="61">
        <f>I67+J67</f>
        <v>17</v>
      </c>
      <c r="L67" s="28">
        <v>2</v>
      </c>
      <c r="M67" s="28">
        <v>5</v>
      </c>
      <c r="N67" s="28">
        <f>L67+M67</f>
        <v>7</v>
      </c>
      <c r="O67" s="27">
        <v>1</v>
      </c>
      <c r="P67" s="27">
        <v>2</v>
      </c>
      <c r="Q67" s="28">
        <v>3</v>
      </c>
      <c r="R67" s="48">
        <f t="shared" si="13"/>
        <v>3</v>
      </c>
      <c r="S67" s="48">
        <f t="shared" si="13"/>
        <v>7</v>
      </c>
      <c r="T67" s="48">
        <f>R67+S67</f>
        <v>10</v>
      </c>
    </row>
    <row r="68" spans="1:20" s="8" customFormat="1" ht="15">
      <c r="A68" s="146" t="s">
        <v>11</v>
      </c>
      <c r="B68" s="147"/>
      <c r="C68" s="50">
        <f>SUM(C66:C67)</f>
        <v>73</v>
      </c>
      <c r="D68" s="50">
        <f>SUM(D66:D67)</f>
        <v>68</v>
      </c>
      <c r="E68" s="59">
        <f>C68+D68</f>
        <v>141</v>
      </c>
      <c r="F68" s="38">
        <f>SUM(F66:F67)</f>
        <v>3</v>
      </c>
      <c r="G68" s="38">
        <f>SUM(G66:G67)</f>
        <v>3</v>
      </c>
      <c r="H68" s="38">
        <f>SUM(H66:H67)</f>
        <v>6</v>
      </c>
      <c r="I68" s="61">
        <f t="shared" si="12"/>
        <v>76</v>
      </c>
      <c r="J68" s="61">
        <f t="shared" si="12"/>
        <v>71</v>
      </c>
      <c r="K68" s="61">
        <f>I68+J68</f>
        <v>147</v>
      </c>
      <c r="L68" s="29">
        <f>SUM(L66:L67)</f>
        <v>31</v>
      </c>
      <c r="M68" s="29">
        <f>SUM(M66:M67)</f>
        <v>28</v>
      </c>
      <c r="N68" s="28">
        <f>L68+M68</f>
        <v>59</v>
      </c>
      <c r="O68" s="29">
        <f>SUM(O66:O67)</f>
        <v>12</v>
      </c>
      <c r="P68" s="29">
        <f>SUM(P66:P67)</f>
        <v>14</v>
      </c>
      <c r="Q68" s="29">
        <f>SUM(Q66:Q67)</f>
        <v>26</v>
      </c>
      <c r="R68" s="48">
        <f t="shared" si="13"/>
        <v>43</v>
      </c>
      <c r="S68" s="48">
        <f t="shared" si="13"/>
        <v>42</v>
      </c>
      <c r="T68" s="48">
        <f>R68+S68</f>
        <v>85</v>
      </c>
    </row>
    <row r="71" spans="1:20" ht="18" customHeight="1">
      <c r="A71" s="150" t="s">
        <v>78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</row>
    <row r="72" spans="1:20" ht="12.75" customHeight="1">
      <c r="A72" s="22"/>
      <c r="B72" s="19"/>
      <c r="C72" s="138" t="s">
        <v>92</v>
      </c>
      <c r="D72" s="138"/>
      <c r="E72" s="138"/>
      <c r="F72" s="138"/>
      <c r="G72" s="138"/>
      <c r="H72" s="138"/>
      <c r="I72" s="138"/>
      <c r="J72" s="138"/>
      <c r="K72" s="138"/>
      <c r="L72" s="139" t="s">
        <v>93</v>
      </c>
      <c r="M72" s="139"/>
      <c r="N72" s="139"/>
      <c r="O72" s="139"/>
      <c r="P72" s="139"/>
      <c r="Q72" s="139"/>
      <c r="R72" s="139"/>
      <c r="S72" s="139"/>
      <c r="T72" s="139"/>
    </row>
    <row r="73" spans="1:20" ht="31.5" customHeight="1">
      <c r="A73" s="149" t="s">
        <v>1</v>
      </c>
      <c r="B73" s="149" t="s">
        <v>101</v>
      </c>
      <c r="C73" s="142" t="s">
        <v>96</v>
      </c>
      <c r="D73" s="138"/>
      <c r="E73" s="138"/>
      <c r="F73" s="143" t="s">
        <v>100</v>
      </c>
      <c r="G73" s="143"/>
      <c r="H73" s="143"/>
      <c r="I73" s="142" t="s">
        <v>95</v>
      </c>
      <c r="J73" s="138"/>
      <c r="K73" s="138"/>
      <c r="L73" s="152" t="s">
        <v>96</v>
      </c>
      <c r="M73" s="153"/>
      <c r="N73" s="154"/>
      <c r="O73" s="145" t="s">
        <v>100</v>
      </c>
      <c r="P73" s="145"/>
      <c r="Q73" s="145"/>
      <c r="R73" s="152" t="s">
        <v>95</v>
      </c>
      <c r="S73" s="153"/>
      <c r="T73" s="154"/>
    </row>
    <row r="74" spans="1:20" ht="26.25">
      <c r="A74" s="149"/>
      <c r="B74" s="149"/>
      <c r="C74" s="51" t="s">
        <v>2</v>
      </c>
      <c r="D74" s="51" t="s">
        <v>3</v>
      </c>
      <c r="E74" s="51" t="s">
        <v>4</v>
      </c>
      <c r="F74" s="31" t="s">
        <v>2</v>
      </c>
      <c r="G74" s="31" t="s">
        <v>3</v>
      </c>
      <c r="H74" s="31" t="s">
        <v>4</v>
      </c>
      <c r="I74" s="51" t="s">
        <v>2</v>
      </c>
      <c r="J74" s="51" t="s">
        <v>3</v>
      </c>
      <c r="K74" s="51" t="s">
        <v>4</v>
      </c>
      <c r="L74" s="57" t="s">
        <v>2</v>
      </c>
      <c r="M74" s="57" t="s">
        <v>3</v>
      </c>
      <c r="N74" s="57" t="s">
        <v>4</v>
      </c>
      <c r="O74" s="25" t="s">
        <v>2</v>
      </c>
      <c r="P74" s="25" t="s">
        <v>3</v>
      </c>
      <c r="Q74" s="25" t="s">
        <v>4</v>
      </c>
      <c r="R74" s="57" t="s">
        <v>2</v>
      </c>
      <c r="S74" s="57" t="s">
        <v>3</v>
      </c>
      <c r="T74" s="57" t="s">
        <v>4</v>
      </c>
    </row>
    <row r="75" spans="1:20" ht="15">
      <c r="A75" s="5">
        <v>1</v>
      </c>
      <c r="B75" s="55" t="s">
        <v>90</v>
      </c>
      <c r="C75" s="59">
        <v>3</v>
      </c>
      <c r="D75" s="59">
        <v>0</v>
      </c>
      <c r="E75" s="59">
        <f>C75+D75</f>
        <v>3</v>
      </c>
      <c r="F75" s="33">
        <v>0</v>
      </c>
      <c r="G75" s="33">
        <v>0</v>
      </c>
      <c r="H75" s="34">
        <v>0</v>
      </c>
      <c r="I75" s="61">
        <f t="shared" ref="I75:J79" si="14">C75+F75</f>
        <v>3</v>
      </c>
      <c r="J75" s="61">
        <f t="shared" si="14"/>
        <v>0</v>
      </c>
      <c r="K75" s="61">
        <f>I75+J75</f>
        <v>3</v>
      </c>
      <c r="L75" s="28">
        <v>2</v>
      </c>
      <c r="M75" s="28">
        <v>4</v>
      </c>
      <c r="N75" s="28">
        <f>L75+M75</f>
        <v>6</v>
      </c>
      <c r="O75" s="27">
        <v>0</v>
      </c>
      <c r="P75" s="27">
        <v>0</v>
      </c>
      <c r="Q75" s="28">
        <v>0</v>
      </c>
      <c r="R75" s="48">
        <f t="shared" ref="R75:S79" si="15">L75+O75</f>
        <v>2</v>
      </c>
      <c r="S75" s="48">
        <f t="shared" si="15"/>
        <v>4</v>
      </c>
      <c r="T75" s="48">
        <f>R75+S75</f>
        <v>6</v>
      </c>
    </row>
    <row r="76" spans="1:20" ht="15">
      <c r="A76" s="5">
        <v>2</v>
      </c>
      <c r="B76" s="55" t="s">
        <v>84</v>
      </c>
      <c r="C76" s="59">
        <f>650+120</f>
        <v>770</v>
      </c>
      <c r="D76" s="59">
        <f>654+118</f>
        <v>772</v>
      </c>
      <c r="E76" s="59">
        <f>C76+D76</f>
        <v>1542</v>
      </c>
      <c r="F76" s="33">
        <v>157</v>
      </c>
      <c r="G76" s="33">
        <v>170</v>
      </c>
      <c r="H76" s="34">
        <v>327</v>
      </c>
      <c r="I76" s="61">
        <f t="shared" si="14"/>
        <v>927</v>
      </c>
      <c r="J76" s="61">
        <f t="shared" si="14"/>
        <v>942</v>
      </c>
      <c r="K76" s="61">
        <f>I76+J76</f>
        <v>1869</v>
      </c>
      <c r="L76" s="28">
        <f>333+102</f>
        <v>435</v>
      </c>
      <c r="M76" s="28">
        <f>192+88</f>
        <v>280</v>
      </c>
      <c r="N76" s="28">
        <f>L76+M76</f>
        <v>715</v>
      </c>
      <c r="O76" s="27">
        <v>85</v>
      </c>
      <c r="P76" s="27">
        <v>62</v>
      </c>
      <c r="Q76" s="28">
        <v>147</v>
      </c>
      <c r="R76" s="48">
        <f t="shared" si="15"/>
        <v>520</v>
      </c>
      <c r="S76" s="48">
        <f t="shared" si="15"/>
        <v>342</v>
      </c>
      <c r="T76" s="48">
        <f>R76+S76</f>
        <v>862</v>
      </c>
    </row>
    <row r="77" spans="1:20" ht="15">
      <c r="A77" s="5">
        <v>3</v>
      </c>
      <c r="B77" s="55" t="s">
        <v>91</v>
      </c>
      <c r="C77" s="59">
        <v>13</v>
      </c>
      <c r="D77" s="59">
        <v>20</v>
      </c>
      <c r="E77" s="59">
        <f>C77+D77</f>
        <v>33</v>
      </c>
      <c r="F77" s="33">
        <v>6</v>
      </c>
      <c r="G77" s="33">
        <v>4</v>
      </c>
      <c r="H77" s="34">
        <v>10</v>
      </c>
      <c r="I77" s="61">
        <f t="shared" si="14"/>
        <v>19</v>
      </c>
      <c r="J77" s="61">
        <f t="shared" si="14"/>
        <v>24</v>
      </c>
      <c r="K77" s="61">
        <f>I77+J77</f>
        <v>43</v>
      </c>
      <c r="L77" s="28">
        <v>9</v>
      </c>
      <c r="M77" s="28">
        <v>10</v>
      </c>
      <c r="N77" s="28">
        <f>L77+M77</f>
        <v>19</v>
      </c>
      <c r="O77" s="27">
        <v>1</v>
      </c>
      <c r="P77" s="27">
        <v>1</v>
      </c>
      <c r="Q77" s="28">
        <v>2</v>
      </c>
      <c r="R77" s="48">
        <f t="shared" si="15"/>
        <v>10</v>
      </c>
      <c r="S77" s="48">
        <f t="shared" si="15"/>
        <v>11</v>
      </c>
      <c r="T77" s="48">
        <f>R77+S77</f>
        <v>21</v>
      </c>
    </row>
    <row r="78" spans="1:20" ht="15">
      <c r="A78" s="5">
        <v>4</v>
      </c>
      <c r="B78" s="55" t="s">
        <v>89</v>
      </c>
      <c r="C78" s="59">
        <v>64</v>
      </c>
      <c r="D78" s="59">
        <f>33+8</f>
        <v>41</v>
      </c>
      <c r="E78" s="59">
        <f>C78+D78</f>
        <v>105</v>
      </c>
      <c r="F78" s="33">
        <v>14</v>
      </c>
      <c r="G78" s="33">
        <v>7</v>
      </c>
      <c r="H78" s="34">
        <v>21</v>
      </c>
      <c r="I78" s="61">
        <f t="shared" si="14"/>
        <v>78</v>
      </c>
      <c r="J78" s="61">
        <f t="shared" si="14"/>
        <v>48</v>
      </c>
      <c r="K78" s="61">
        <f>I78+J78</f>
        <v>126</v>
      </c>
      <c r="L78" s="28">
        <v>6</v>
      </c>
      <c r="M78" s="28">
        <v>5</v>
      </c>
      <c r="N78" s="28">
        <f>L78+M78</f>
        <v>11</v>
      </c>
      <c r="O78" s="27">
        <v>0</v>
      </c>
      <c r="P78" s="27">
        <v>0</v>
      </c>
      <c r="Q78" s="28">
        <v>0</v>
      </c>
      <c r="R78" s="48">
        <f t="shared" si="15"/>
        <v>6</v>
      </c>
      <c r="S78" s="48">
        <f t="shared" si="15"/>
        <v>5</v>
      </c>
      <c r="T78" s="48">
        <f>R78+S78</f>
        <v>11</v>
      </c>
    </row>
    <row r="79" spans="1:20" s="8" customFormat="1" ht="15">
      <c r="A79" s="146" t="s">
        <v>11</v>
      </c>
      <c r="B79" s="147"/>
      <c r="C79" s="50">
        <f>SUM(C75:C78)</f>
        <v>850</v>
      </c>
      <c r="D79" s="50">
        <f>SUM(D75:D78)</f>
        <v>833</v>
      </c>
      <c r="E79" s="59">
        <f>C79+D79</f>
        <v>1683</v>
      </c>
      <c r="F79" s="50">
        <f>SUM(F75:F78)</f>
        <v>177</v>
      </c>
      <c r="G79" s="50">
        <f>SUM(G75:G78)</f>
        <v>181</v>
      </c>
      <c r="H79" s="50">
        <f>SUM(H75:H78)</f>
        <v>358</v>
      </c>
      <c r="I79" s="61">
        <f t="shared" si="14"/>
        <v>1027</v>
      </c>
      <c r="J79" s="61">
        <f t="shared" si="14"/>
        <v>1014</v>
      </c>
      <c r="K79" s="61">
        <f>I79+J79</f>
        <v>2041</v>
      </c>
      <c r="L79" s="56">
        <f>SUM(L75:L78)</f>
        <v>452</v>
      </c>
      <c r="M79" s="56">
        <f>SUM(M75:M78)</f>
        <v>299</v>
      </c>
      <c r="N79" s="28">
        <f>L79+M79</f>
        <v>751</v>
      </c>
      <c r="O79" s="56">
        <f>SUM(O75:O78)</f>
        <v>86</v>
      </c>
      <c r="P79" s="56">
        <f>SUM(P75:P78)</f>
        <v>63</v>
      </c>
      <c r="Q79" s="56">
        <f>SUM(Q75:Q78)</f>
        <v>149</v>
      </c>
      <c r="R79" s="48">
        <f t="shared" si="15"/>
        <v>538</v>
      </c>
      <c r="S79" s="48">
        <f t="shared" si="15"/>
        <v>362</v>
      </c>
      <c r="T79" s="48">
        <f>R79+S79</f>
        <v>900</v>
      </c>
    </row>
    <row r="80" spans="1:20" s="63" customFormat="1" ht="1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1"/>
    </row>
    <row r="81" spans="1:20" s="63" customFormat="1">
      <c r="A81" s="62"/>
      <c r="B81" s="62"/>
      <c r="C81" s="138" t="s">
        <v>92</v>
      </c>
      <c r="D81" s="138"/>
      <c r="E81" s="138"/>
      <c r="F81" s="138"/>
      <c r="G81" s="138"/>
      <c r="H81" s="138"/>
      <c r="I81" s="138"/>
      <c r="J81" s="138"/>
      <c r="K81" s="138"/>
      <c r="L81" s="139" t="s">
        <v>93</v>
      </c>
      <c r="M81" s="139"/>
      <c r="N81" s="139"/>
      <c r="O81" s="139"/>
      <c r="P81" s="139"/>
      <c r="Q81" s="139"/>
      <c r="R81" s="139"/>
      <c r="S81" s="139"/>
      <c r="T81" s="139"/>
    </row>
    <row r="82" spans="1:20">
      <c r="A82" s="64"/>
      <c r="B82" s="64"/>
      <c r="C82" s="142" t="s">
        <v>96</v>
      </c>
      <c r="D82" s="138"/>
      <c r="E82" s="138"/>
      <c r="F82" s="143" t="s">
        <v>100</v>
      </c>
      <c r="G82" s="143"/>
      <c r="H82" s="143"/>
      <c r="I82" s="142" t="s">
        <v>95</v>
      </c>
      <c r="J82" s="138"/>
      <c r="K82" s="138"/>
      <c r="L82" s="144" t="s">
        <v>96</v>
      </c>
      <c r="M82" s="139"/>
      <c r="N82" s="139"/>
      <c r="O82" s="145" t="s">
        <v>100</v>
      </c>
      <c r="P82" s="145"/>
      <c r="Q82" s="145"/>
      <c r="R82" s="144" t="s">
        <v>95</v>
      </c>
      <c r="S82" s="139"/>
      <c r="T82" s="139"/>
    </row>
    <row r="83" spans="1:20" ht="26.25">
      <c r="A83" s="64"/>
      <c r="B83" s="64"/>
      <c r="C83" s="51" t="s">
        <v>2</v>
      </c>
      <c r="D83" s="51" t="s">
        <v>3</v>
      </c>
      <c r="E83" s="51" t="s">
        <v>4</v>
      </c>
      <c r="F83" s="31" t="s">
        <v>2</v>
      </c>
      <c r="G83" s="31" t="s">
        <v>3</v>
      </c>
      <c r="H83" s="31" t="s">
        <v>4</v>
      </c>
      <c r="I83" s="51" t="s">
        <v>2</v>
      </c>
      <c r="J83" s="51" t="s">
        <v>3</v>
      </c>
      <c r="K83" s="51" t="s">
        <v>4</v>
      </c>
      <c r="L83" s="57" t="s">
        <v>2</v>
      </c>
      <c r="M83" s="57" t="s">
        <v>3</v>
      </c>
      <c r="N83" s="57" t="s">
        <v>4</v>
      </c>
      <c r="O83" s="25" t="s">
        <v>2</v>
      </c>
      <c r="P83" s="25" t="s">
        <v>3</v>
      </c>
      <c r="Q83" s="25" t="s">
        <v>4</v>
      </c>
      <c r="R83" s="57" t="s">
        <v>2</v>
      </c>
      <c r="S83" s="57" t="s">
        <v>3</v>
      </c>
      <c r="T83" s="57" t="s">
        <v>4</v>
      </c>
    </row>
    <row r="84" spans="1:20">
      <c r="A84" s="136" t="s">
        <v>103</v>
      </c>
      <c r="B84" s="137"/>
      <c r="C84" s="105">
        <f>C79+C68+C57+C47+C36+C27+C17+C8</f>
        <v>1400</v>
      </c>
      <c r="D84" s="105">
        <f>D79+D68+D57+D47+D36+D27+D17+D8</f>
        <v>1316</v>
      </c>
      <c r="E84" s="105">
        <f>E79+E68+E57+E47+E36+E27+E17+E8</f>
        <v>2716</v>
      </c>
      <c r="F84" s="105">
        <f t="shared" ref="F84:T84" si="16">F79+F68+F57+F47+F36+F27+F17+F8</f>
        <v>267</v>
      </c>
      <c r="G84" s="105">
        <f t="shared" si="16"/>
        <v>288</v>
      </c>
      <c r="H84" s="105">
        <f t="shared" si="16"/>
        <v>555</v>
      </c>
      <c r="I84" s="105">
        <f t="shared" si="16"/>
        <v>1667</v>
      </c>
      <c r="J84" s="105">
        <f t="shared" si="16"/>
        <v>1604</v>
      </c>
      <c r="K84" s="105">
        <f t="shared" si="16"/>
        <v>3271</v>
      </c>
      <c r="L84" s="105">
        <f t="shared" si="16"/>
        <v>631</v>
      </c>
      <c r="M84" s="105">
        <f t="shared" si="16"/>
        <v>449</v>
      </c>
      <c r="N84" s="105">
        <f t="shared" si="16"/>
        <v>1080</v>
      </c>
      <c r="O84" s="105">
        <f t="shared" si="16"/>
        <v>121</v>
      </c>
      <c r="P84" s="105">
        <f t="shared" si="16"/>
        <v>96</v>
      </c>
      <c r="Q84" s="105">
        <f t="shared" si="16"/>
        <v>217</v>
      </c>
      <c r="R84" s="105">
        <f t="shared" si="16"/>
        <v>752</v>
      </c>
      <c r="S84" s="105">
        <f t="shared" si="16"/>
        <v>545</v>
      </c>
      <c r="T84" s="105">
        <f t="shared" si="16"/>
        <v>1297</v>
      </c>
    </row>
    <row r="87" spans="1:20">
      <c r="B87" s="135" t="s">
        <v>237</v>
      </c>
      <c r="C87" s="135"/>
      <c r="D87" s="135"/>
      <c r="E87" s="135"/>
      <c r="F87" s="135"/>
      <c r="G87" s="135"/>
      <c r="H87" s="135"/>
      <c r="I87" s="135"/>
      <c r="J87" s="135"/>
    </row>
    <row r="88" spans="1:20" ht="24.75" customHeight="1">
      <c r="B88" s="135"/>
      <c r="C88" s="135"/>
      <c r="D88" s="135"/>
      <c r="E88" s="135"/>
      <c r="F88" s="135"/>
      <c r="G88" s="135"/>
      <c r="H88" s="135"/>
      <c r="I88" s="135"/>
      <c r="J88" s="135"/>
    </row>
  </sheetData>
  <mergeCells count="108">
    <mergeCell ref="C41:K41"/>
    <mergeCell ref="L41:T41"/>
    <mergeCell ref="C12:K12"/>
    <mergeCell ref="L12:T12"/>
    <mergeCell ref="C22:K22"/>
    <mergeCell ref="L22:T22"/>
    <mergeCell ref="C31:K31"/>
    <mergeCell ref="L31:T31"/>
    <mergeCell ref="L23:N23"/>
    <mergeCell ref="L32:N32"/>
    <mergeCell ref="C51:K51"/>
    <mergeCell ref="R32:T32"/>
    <mergeCell ref="R42:T42"/>
    <mergeCell ref="R52:T52"/>
    <mergeCell ref="A40:T40"/>
    <mergeCell ref="A50:T50"/>
    <mergeCell ref="A36:B36"/>
    <mergeCell ref="A42:A43"/>
    <mergeCell ref="B42:B43"/>
    <mergeCell ref="F42:H42"/>
    <mergeCell ref="A1:T1"/>
    <mergeCell ref="R64:T64"/>
    <mergeCell ref="L51:T51"/>
    <mergeCell ref="L63:T63"/>
    <mergeCell ref="L3:T3"/>
    <mergeCell ref="R13:T13"/>
    <mergeCell ref="R4:T4"/>
    <mergeCell ref="R23:T23"/>
    <mergeCell ref="L4:N4"/>
    <mergeCell ref="L13:N13"/>
    <mergeCell ref="L42:N42"/>
    <mergeCell ref="L52:N52"/>
    <mergeCell ref="L64:N64"/>
    <mergeCell ref="L73:N73"/>
    <mergeCell ref="A30:T30"/>
    <mergeCell ref="C72:K72"/>
    <mergeCell ref="C42:E42"/>
    <mergeCell ref="O42:Q42"/>
    <mergeCell ref="A52:A53"/>
    <mergeCell ref="B52:B53"/>
    <mergeCell ref="A11:T11"/>
    <mergeCell ref="C73:E73"/>
    <mergeCell ref="I13:K13"/>
    <mergeCell ref="I23:K23"/>
    <mergeCell ref="I32:K32"/>
    <mergeCell ref="I42:K42"/>
    <mergeCell ref="I52:K52"/>
    <mergeCell ref="I64:K64"/>
    <mergeCell ref="I73:K73"/>
    <mergeCell ref="C63:K63"/>
    <mergeCell ref="C3:K3"/>
    <mergeCell ref="C4:E4"/>
    <mergeCell ref="I4:K4"/>
    <mergeCell ref="C13:E13"/>
    <mergeCell ref="C23:E23"/>
    <mergeCell ref="C32:E32"/>
    <mergeCell ref="A21:T21"/>
    <mergeCell ref="A13:A14"/>
    <mergeCell ref="B13:B14"/>
    <mergeCell ref="F13:H13"/>
    <mergeCell ref="A4:A5"/>
    <mergeCell ref="B4:B5"/>
    <mergeCell ref="F4:H4"/>
    <mergeCell ref="A2:T2"/>
    <mergeCell ref="A32:A33"/>
    <mergeCell ref="B32:B33"/>
    <mergeCell ref="F32:H32"/>
    <mergeCell ref="O4:Q4"/>
    <mergeCell ref="O13:Q13"/>
    <mergeCell ref="O23:Q23"/>
    <mergeCell ref="C52:E52"/>
    <mergeCell ref="F52:H52"/>
    <mergeCell ref="A62:T62"/>
    <mergeCell ref="A71:T71"/>
    <mergeCell ref="O73:Q73"/>
    <mergeCell ref="C64:E64"/>
    <mergeCell ref="L72:T72"/>
    <mergeCell ref="R73:T73"/>
    <mergeCell ref="F73:H73"/>
    <mergeCell ref="O32:Q32"/>
    <mergeCell ref="A23:A24"/>
    <mergeCell ref="B23:B24"/>
    <mergeCell ref="A73:A74"/>
    <mergeCell ref="A64:A65"/>
    <mergeCell ref="B64:B65"/>
    <mergeCell ref="F64:H64"/>
    <mergeCell ref="O52:Q52"/>
    <mergeCell ref="O64:Q64"/>
    <mergeCell ref="R82:T82"/>
    <mergeCell ref="A8:B8"/>
    <mergeCell ref="A79:B79"/>
    <mergeCell ref="A68:B68"/>
    <mergeCell ref="A57:B57"/>
    <mergeCell ref="A47:B47"/>
    <mergeCell ref="F23:H23"/>
    <mergeCell ref="A27:B27"/>
    <mergeCell ref="A17:B17"/>
    <mergeCell ref="B73:B74"/>
    <mergeCell ref="B87:J88"/>
    <mergeCell ref="A84:B84"/>
    <mergeCell ref="C81:K81"/>
    <mergeCell ref="L81:T81"/>
    <mergeCell ref="A80:T80"/>
    <mergeCell ref="C82:E82"/>
    <mergeCell ref="F82:H82"/>
    <mergeCell ref="I82:K82"/>
    <mergeCell ref="L82:N82"/>
    <mergeCell ref="O82:Q82"/>
  </mergeCells>
  <phoneticPr fontId="7" type="noConversion"/>
  <hyperlinks>
    <hyperlink ref="H6" r:id="rId1" display="http://crsorgi.gov.in/web/index.php/birthReport/birthReportB1/subDistName/Kamalpur+Nagar+panchayet/subDistID/5978/fromDate/MjAxNyAwMiAwOA%3D%3D/toDate/MjAxNyAwMiAxNA%3D%3D/k/MTY%3D/DistID/291/DistName/Dhalai/TotRU/6"/>
    <hyperlink ref="H7" r:id="rId2" display="http://crsorgi.gov.in/web/index.php/birthReport/birthReportB1/subDistName/Ambasa+Municipal+Council/subDistID/6152/fromDate/MjAxNyAwMiAwOA%3D%3D/toDate/MjAxNyAwMiAxNA%3D%3D/k/MTY%3D/DistID/291/DistName/Dhalai/TotRU/0"/>
    <hyperlink ref="H15" r:id="rId3" display="http://crsorgi.gov.in/web/index.php/birthReport/birthReportB1/subDistName/Udaipur+Municipal+Council/subDistID/5973/fromDate/MjAxNyAwMiAwOA%3D%3D/toDate/MjAxNyAwMiAxNA%3D%3D/k/MTY%3D/DistID/687/DistName/Gomati/TotRU/0"/>
    <hyperlink ref="H16" r:id="rId4" display="http://crsorgi.gov.in/web/index.php/birthReport/birthReportB1/subDistName/Amarpur+Nagar+Panchayat/subDistID/6139/fromDate/MjAxNyAwMiAwOA%3D%3D/toDate/MjAxNyAwMiAxNA%3D%3D/k/MTY%3D/DistID/687/DistName/Gomati/TotRU/9"/>
    <hyperlink ref="H25" r:id="rId5" display="http://crsorgi.gov.in/web/index.php/birthReport/birthReportB1/subDistName/Khowai+Municipal+Council/subDistID/6153/fromDate/MjAxNyAwMiAwOA%3D%3D/toDate/MjAxNyAwMiAxNA%3D%3D/k/MTY%3D/DistID/685/DistName/Khowai/TotRU/0"/>
    <hyperlink ref="H26" r:id="rId6" display="http://crsorgi.gov.in/web/index.php/birthReport/birthReportB1/subDistName/Teliamura+Municipal+Council/subDistID/6155/fromDate/MjAxNyAwMiAwOA%3D%3D/toDate/MjAxNyAwMiAxNA%3D%3D/k/MTY%3D/DistID/685/DistName/Khowai/TotRU/38"/>
    <hyperlink ref="H34" r:id="rId7" display="http://crsorgi.gov.in/web/index.php/birthReport/birthReportB1/subDistName/Panisagar+Nagar+Panchayet/subDistID/1936/fromDate/MjAxNyAwMiAwOA%3D%3D/toDate/MjAxNyAwMiAxNA%3D%3D/k/MTY%3D/DistID/292/DistName/North+Tripura/TotRU/4"/>
    <hyperlink ref="H35" r:id="rId8" display="http://crsorgi.gov.in/web/index.php/birthReport/birthReportB1/subDistName/Dharmanagar+Municipal+Council/subDistID/5981/fromDate/MjAxNyAwMiAwOA%3D%3D/toDate/MjAxNyAwMiAxNA%3D%3D/k/MTY%3D/DistID/292/DistName/North+Tripura/TotRU/58"/>
    <hyperlink ref="H44" r:id="rId9" display="http://crsorgi.gov.in/web/index.php/birthReport/birthReportB1/subDistName/Bishalgarh+Municipal+Council/subDistID/6157/fromDate/MjAxNyAwMiAwOA%3D%3D/toDate/MjAxNyAwMiAxNA%3D%3D/k/MTY%3D/DistID/684/DistName/Sepahijala/TotRU/19"/>
    <hyperlink ref="H45" r:id="rId10" display="http://crsorgi.gov.in/web/index.php/birthReport/birthReportB1/subDistName/Melaghar+Municipal+Council/subDistID/6160/fromDate/MjAxNyAwMiAwOA%3D%3D/toDate/MjAxNyAwMiAxNA%3D%3D/k/MTY%3D/DistID/684/DistName/Sepahijala/TotRU/9"/>
    <hyperlink ref="H46" r:id="rId11" display="http://crsorgi.gov.in/web/index.php/birthReport/birthReportB1/subDistName/Sonamura+Nagar+Panchayet/subDistID/6162/fromDate/MjAxNyAwMiAwOA%3D%3D/toDate/MjAxNyAwMiAxNA%3D%3D/k/MTY%3D/DistID/684/DistName/Sepahijala/TotRU/0"/>
    <hyperlink ref="H54" r:id="rId12" display="http://crsorgi.gov.in/web/index.php/birthReport/birthReportB1/subDistName/Santir+Bazar+Municipal+Council+/subDistID/5975/fromDate/MjAxNyAwMiAwOA%3D%3D/toDate/MjAxNyAwMiAxNA%3D%3D/k/MTY%3D/DistID/290/DistName/South+Tripura+/TotRU/11"/>
    <hyperlink ref="H55" r:id="rId13" display="http://crsorgi.gov.in/web/index.php/birthReport/birthReportB1/subDistName/Belonia+Municipal+Council/subDistID/5976/fromDate/MjAxNyAwMiAwOA%3D%3D/toDate/MjAxNyAwMiAxNA%3D%3D/k/MTY%3D/DistID/290/DistName/South+Tripura+/TotRU/37"/>
    <hyperlink ref="H56" r:id="rId14" display="http://crsorgi.gov.in/web/index.php/birthReport/birthReportB1/subDistName/Sabroom+Nagar+Panchayet+/subDistID/5977/fromDate/MjAxNyAwMiAwOA%3D%3D/toDate/MjAxNyAwMiAxNA%3D%3D/k/MTY%3D/DistID/290/DistName/South+Tripura+/TotRU/0"/>
    <hyperlink ref="H66" r:id="rId15" display="http://crsorgi.gov.in/web/index.php/birthReport/birthReportB1/subDistName/Kailasahar+municipal+council+/subDistID/5980/fromDate/MjAxNyAwMiAwOA%3D%3D/toDate/MjAxNyAwMiAxNA%3D%3D/k/MTY%3D/DistID/686/DistName/Unakoti/TotRU/5"/>
    <hyperlink ref="H67" r:id="rId16" display="http://crsorgi.gov.in/web/index.php/birthReport/birthReportB1/subDistName/Kumarghat+Municipal+Council/subDistID/6154/fromDate/MjAxNyAwMiAwOA%3D%3D/toDate/MjAxNyAwMiAxNA%3D%3D/k/MTY%3D/DistID/686/DistName/Unakoti/TotRU/1"/>
    <hyperlink ref="H75" r:id="rId17" display="http://crsorgi.gov.in/web/index.php/birthReport/birthReportB1/subDistName/Ranirbazar+Municipal+Council/subDistID/5969/fromDate/MjAxNyAwMiAwOA%3D%3D/toDate/MjAxNyAwMiAxNA%3D%3D/k/MTY%3D/DistID/289/DistName/West+Tripura+/TotRU/0"/>
    <hyperlink ref="H76" r:id="rId18" display="http://crsorgi.gov.in/web/index.php/birthReport/birthReportB1/subDistName/Agartala+Municipal+Corporation/subDistID/5970/fromDate/MjAxNyAwMiAwOA%3D%3D/toDate/MjAxNyAwMiAxNA%3D%3D/k/MTY%3D/DistID/289/DistName/West+Tripura+/TotRU/327"/>
    <hyperlink ref="H77" r:id="rId19" display="http://crsorgi.gov.in/web/index.php/birthReport/birthReportB1/subDistName/Mohanpur+Municipal+Council/subDistID/6147/fromDate/MjAxNyAwMiAwOA%3D%3D/toDate/MjAxNyAwMiAxNA%3D%3D/k/MTY%3D/DistID/289/DistName/West+Tripura+/TotRU/10"/>
    <hyperlink ref="H78" r:id="rId20" display="http://crsorgi.gov.in/web/index.php/birthReport/birthReportB1/subDistName/Jirania+Nagar+Panchayet/subDistID/6150/fromDate/MjAxNyAwMiAwOA%3D%3D/toDate/MjAxNyAwMiAxNA%3D%3D/k/MTY%3D/DistID/289/DistName/West+Tripura+/TotRU/21"/>
    <hyperlink ref="Q6" r:id="rId21" display="http://crsorgi.gov.in/web/index.php/deathReport/deathReportD1/subDistName/Kamalpur+Nagar+panchayet/subDistID/5978/fromDate/MDggMDIgMjAxNw%3D%3D/toDate/MTQgMDIgMjAxNw%3D%3D/k/MTY%3D/DistID/291/DistName/Dhalai/TotRU/3"/>
    <hyperlink ref="Q7" r:id="rId22" display="http://crsorgi.gov.in/web/index.php/deathReport/deathReportD1/subDistName/Ambasa+Municipal+Council/subDistID/6152/fromDate/MDggMDIgMjAxNw%3D%3D/toDate/MTQgMDIgMjAxNw%3D%3D/k/MTY%3D/DistID/291/DistName/Dhalai/TotRU/2"/>
    <hyperlink ref="Q15" r:id="rId23" display="http://crsorgi.gov.in/web/index.php/deathReport/deathReportD1/subDistName/Udaipur+Municipal+Council/subDistID/5973/fromDate/MDggMDIgMjAxNw%3D%3D/toDate/MTQgMDIgMjAxNw%3D%3D/k/MTY%3D/DistID/687/DistName/Gomati/TotRU/0"/>
    <hyperlink ref="Q16" r:id="rId24" display="http://crsorgi.gov.in/web/index.php/deathReport/deathReportD1/subDistName/Amarpur+Nagar+Panchayat/subDistID/6139/fromDate/MDggMDIgMjAxNw%3D%3D/toDate/MTQgMDIgMjAxNw%3D%3D/k/MTY%3D/DistID/687/DistName/Gomati/TotRU/0"/>
    <hyperlink ref="Q25" r:id="rId25" display="http://crsorgi.gov.in/web/index.php/deathReport/deathReportD1/subDistName/Khowai+Municipal+Council/subDistID/6153/fromDate/MDggMDIgMjAxNw%3D%3D/toDate/MTQgMDIgMjAxNw%3D%3D/k/MTY%3D/DistID/685/DistName/Khowai/TotRU/9"/>
    <hyperlink ref="Q26" r:id="rId26" display="http://crsorgi.gov.in/web/index.php/deathReport/deathReportD1/subDistName/Teliamura+Municipal+Council/subDistID/6155/fromDate/MDggMDIgMjAxNw%3D%3D/toDate/MTQgMDIgMjAxNw%3D%3D/k/MTY%3D/DistID/685/DistName/Khowai/TotRU/9"/>
    <hyperlink ref="Q34" r:id="rId27" display="http://crsorgi.gov.in/web/index.php/deathReport/deathReportD1/subDistName/Panisagar+Nagar+Panchayet/subDistID/1936/fromDate/MDggMDIgMjAxNw%3D%3D/toDate/MTQgMDIgMjAxNw%3D%3D/k/MTY%3D/DistID/292/DistName/North+Tripura/TotRU/0"/>
    <hyperlink ref="Q35" r:id="rId28" display="http://crsorgi.gov.in/web/index.php/deathReport/deathReportD1/subDistName/Dharmanagar+Municipal+Council/subDistID/5981/fromDate/MDggMDIgMjAxNw%3D%3D/toDate/MTQgMDIgMjAxNw%3D%3D/k/MTY%3D/DistID/292/DistName/North+Tripura/TotRU/4"/>
    <hyperlink ref="Q44" r:id="rId29" display="http://crsorgi.gov.in/web/index.php/deathReport/deathReportD1/subDistName/Bishalgarh+Municipal+Council/subDistID/6157/fromDate/MDggMDIgMjAxNw%3D%3D/toDate/MTQgMDIgMjAxNw%3D%3D/k/MTY%3D/DistID/684/DistName/Sepahijala/TotRU/5"/>
    <hyperlink ref="Q45" r:id="rId30" display="http://crsorgi.gov.in/web/index.php/deathReport/deathReportD1/subDistName/Melaghar+Municipal+Council/subDistID/6160/fromDate/MDggMDIgMjAxNw%3D%3D/toDate/MTQgMDIgMjAxNw%3D%3D/k/MTY%3D/DistID/684/DistName/Sepahijala/TotRU/2"/>
    <hyperlink ref="Q46" r:id="rId31" display="http://crsorgi.gov.in/web/index.php/deathReport/deathReportD1/subDistName/Sonamura+Nagar+Panchayet/subDistID/6162/fromDate/MDggMDIgMjAxNw%3D%3D/toDate/MTQgMDIgMjAxNw%3D%3D/k/MTY%3D/DistID/684/DistName/Sepahijala/TotRU/2"/>
    <hyperlink ref="Q54" r:id="rId32" display="http://crsorgi.gov.in/web/index.php/deathReport/deathReportD1/subDistName/Santir+Bazar+Municipal+Council+/subDistID/5975/fromDate/MDggMDIgMjAxNw%3D%3D/toDate/MTQgMDIgMjAxNw%3D%3D/k/MTY%3D/DistID/290/DistName/South+Tripura+/TotRU/0"/>
    <hyperlink ref="Q55" r:id="rId33" display="http://crsorgi.gov.in/web/index.php/deathReport/deathReportD1/subDistName/Belonia+Municipal+Council/subDistID/5976/fromDate/MDggMDIgMjAxNw%3D%3D/toDate/MTQgMDIgMjAxNw%3D%3D/k/MTY%3D/DistID/290/DistName/South+Tripura+/TotRU/6"/>
    <hyperlink ref="Q56" r:id="rId34" display="http://crsorgi.gov.in/web/index.php/deathReport/deathReportD1/subDistName/Sabroom+Nagar+Panchayet+/subDistID/5977/fromDate/MDggMDIgMjAxNw%3D%3D/toDate/MTQgMDIgMjAxNw%3D%3D/k/MTY%3D/DistID/290/DistName/South+Tripura+/TotRU/0"/>
    <hyperlink ref="Q66" r:id="rId35" display="http://crsorgi.gov.in/web/index.php/deathReport/deathReportD1/subDistName/Kailasahar+municipal+council+/subDistID/5980/fromDate/MDggMDIgMjAxNw%3D%3D/toDate/MTQgMDIgMjAxNw%3D%3D/k/MTY%3D/DistID/686/DistName/Unakoti/TotRU/23"/>
    <hyperlink ref="Q67" r:id="rId36" display="http://crsorgi.gov.in/web/index.php/deathReport/deathReportD1/subDistName/Kumarghat+Municipal+Council/subDistID/6154/fromDate/MDggMDIgMjAxNw%3D%3D/toDate/MTQgMDIgMjAxNw%3D%3D/k/MTY%3D/DistID/686/DistName/Unakoti/TotRU/3"/>
    <hyperlink ref="Q75" r:id="rId37" display="http://crsorgi.gov.in/web/index.php/deathReport/deathReportD1/subDistName/Ranirbazar+Municipal+Council/subDistID/5969/fromDate/MDggMDIgMjAxNw%3D%3D/toDate/MTQgMDIgMjAxNw%3D%3D/k/MTY%3D/DistID/289/DistName/West+Tripura+/TotRU/0"/>
    <hyperlink ref="Q76" r:id="rId38" display="http://crsorgi.gov.in/web/index.php/deathReport/deathReportD1/subDistName/Agartala+Municipal+Corporation/subDistID/5970/fromDate/MDggMDIgMjAxNw%3D%3D/toDate/MTQgMDIgMjAxNw%3D%3D/k/MTY%3D/DistID/289/DistName/West+Tripura+/TotRU/147"/>
    <hyperlink ref="Q77" r:id="rId39" display="http://crsorgi.gov.in/web/index.php/deathReport/deathReportD1/subDistName/Mohanpur+Municipal+Council/subDistID/6147/fromDate/MDggMDIgMjAxNw%3D%3D/toDate/MTQgMDIgMjAxNw%3D%3D/k/MTY%3D/DistID/289/DistName/West+Tripura+/TotRU/2"/>
    <hyperlink ref="Q78" r:id="rId40" display="http://crsorgi.gov.in/web/index.php/deathReport/deathReportD1/subDistName/Jirania+Nagar+Panchayet/subDistID/6150/fromDate/MDggMDIgMjAxNw%3D%3D/toDate/MTQgMDIgMjAxNw%3D%3D/k/MTY%3D/DistID/289/DistName/West+Tripura+/TotRU/0"/>
  </hyperlinks>
  <pageMargins left="0.75" right="0.75" top="1" bottom="1" header="0.5" footer="0.5"/>
  <pageSetup paperSize="9" orientation="portrait" verticalDpi="0" r:id="rId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4"/>
  <sheetViews>
    <sheetView workbookViewId="0">
      <selection activeCell="B123" sqref="B123:J124"/>
    </sheetView>
  </sheetViews>
  <sheetFormatPr defaultRowHeight="12.75"/>
  <cols>
    <col min="1" max="1" width="4.140625" customWidth="1"/>
    <col min="2" max="2" width="20.140625" customWidth="1"/>
    <col min="3" max="3" width="8.42578125" customWidth="1"/>
    <col min="4" max="4" width="8.85546875" customWidth="1"/>
    <col min="5" max="6" width="8.5703125" customWidth="1"/>
    <col min="7" max="7" width="8.140625" customWidth="1"/>
    <col min="8" max="8" width="7.28515625" customWidth="1"/>
    <col min="9" max="10" width="7.7109375" customWidth="1"/>
    <col min="11" max="11" width="6.85546875" customWidth="1"/>
    <col min="14" max="14" width="7.5703125" customWidth="1"/>
    <col min="15" max="15" width="8.140625" customWidth="1"/>
    <col min="16" max="16" width="8" customWidth="1"/>
    <col min="17" max="17" width="6.85546875" customWidth="1"/>
    <col min="18" max="18" width="7.42578125" customWidth="1"/>
    <col min="19" max="19" width="7.7109375" customWidth="1"/>
  </cols>
  <sheetData>
    <row r="1" spans="1:20" ht="15">
      <c r="A1" s="164" t="s">
        <v>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12.75" customHeight="1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2.75" customHeight="1">
      <c r="A3" s="23"/>
      <c r="B3" s="24"/>
      <c r="C3" s="138" t="s">
        <v>92</v>
      </c>
      <c r="D3" s="138"/>
      <c r="E3" s="138"/>
      <c r="F3" s="138"/>
      <c r="G3" s="138"/>
      <c r="H3" s="138"/>
      <c r="I3" s="138"/>
      <c r="J3" s="138"/>
      <c r="K3" s="138"/>
      <c r="L3" s="139" t="s">
        <v>93</v>
      </c>
      <c r="M3" s="139"/>
      <c r="N3" s="139"/>
      <c r="O3" s="139"/>
      <c r="P3" s="139"/>
      <c r="Q3" s="139"/>
      <c r="R3" s="139"/>
      <c r="S3" s="139"/>
      <c r="T3" s="139"/>
    </row>
    <row r="4" spans="1:20" ht="25.5" customHeight="1">
      <c r="A4" s="149" t="s">
        <v>1</v>
      </c>
      <c r="B4" s="149" t="s">
        <v>98</v>
      </c>
      <c r="C4" s="159" t="s">
        <v>96</v>
      </c>
      <c r="D4" s="160"/>
      <c r="E4" s="161"/>
      <c r="F4" s="138" t="s">
        <v>94</v>
      </c>
      <c r="G4" s="138"/>
      <c r="H4" s="138"/>
      <c r="I4" s="159" t="s">
        <v>95</v>
      </c>
      <c r="J4" s="160"/>
      <c r="K4" s="161"/>
      <c r="L4" s="152" t="s">
        <v>96</v>
      </c>
      <c r="M4" s="153"/>
      <c r="N4" s="154"/>
      <c r="O4" s="139" t="s">
        <v>94</v>
      </c>
      <c r="P4" s="139"/>
      <c r="Q4" s="139"/>
      <c r="R4" s="152" t="s">
        <v>95</v>
      </c>
      <c r="S4" s="153"/>
      <c r="T4" s="154"/>
    </row>
    <row r="5" spans="1:20" ht="25.5">
      <c r="A5" s="149"/>
      <c r="B5" s="149"/>
      <c r="C5" s="31" t="s">
        <v>2</v>
      </c>
      <c r="D5" s="31" t="s">
        <v>3</v>
      </c>
      <c r="E5" s="31" t="s">
        <v>4</v>
      </c>
      <c r="F5" s="31" t="s">
        <v>2</v>
      </c>
      <c r="G5" s="31" t="s">
        <v>3</v>
      </c>
      <c r="H5" s="31" t="s">
        <v>4</v>
      </c>
      <c r="I5" s="31" t="s">
        <v>2</v>
      </c>
      <c r="J5" s="31" t="s">
        <v>3</v>
      </c>
      <c r="K5" s="31" t="s">
        <v>4</v>
      </c>
      <c r="L5" s="25" t="s">
        <v>2</v>
      </c>
      <c r="M5" s="25" t="s">
        <v>3</v>
      </c>
      <c r="N5" s="25" t="s">
        <v>4</v>
      </c>
      <c r="O5" s="25" t="s">
        <v>2</v>
      </c>
      <c r="P5" s="25" t="s">
        <v>3</v>
      </c>
      <c r="Q5" s="25" t="s">
        <v>4</v>
      </c>
      <c r="R5" s="25" t="s">
        <v>2</v>
      </c>
      <c r="S5" s="25" t="s">
        <v>3</v>
      </c>
      <c r="T5" s="25" t="s">
        <v>4</v>
      </c>
    </row>
    <row r="6" spans="1:20">
      <c r="A6" s="5">
        <v>1</v>
      </c>
      <c r="B6" s="6" t="s">
        <v>5</v>
      </c>
      <c r="C6" s="32">
        <v>21</v>
      </c>
      <c r="D6" s="32">
        <f>16+2</f>
        <v>18</v>
      </c>
      <c r="E6" s="32">
        <f>C6+D6</f>
        <v>39</v>
      </c>
      <c r="F6" s="33">
        <v>2</v>
      </c>
      <c r="G6" s="33">
        <v>6</v>
      </c>
      <c r="H6" s="34">
        <v>8</v>
      </c>
      <c r="I6" s="34">
        <f>C6+F6</f>
        <v>23</v>
      </c>
      <c r="J6" s="34">
        <f>D6+G6</f>
        <v>24</v>
      </c>
      <c r="K6" s="34">
        <f>I6+J6</f>
        <v>47</v>
      </c>
      <c r="L6" s="26">
        <f>6+11</f>
        <v>17</v>
      </c>
      <c r="M6" s="26">
        <v>10</v>
      </c>
      <c r="N6" s="26">
        <f>L6+M6</f>
        <v>27</v>
      </c>
      <c r="O6" s="27">
        <v>5</v>
      </c>
      <c r="P6" s="27">
        <v>0</v>
      </c>
      <c r="Q6" s="28">
        <v>5</v>
      </c>
      <c r="R6" s="48">
        <f>L6+O6</f>
        <v>22</v>
      </c>
      <c r="S6" s="48">
        <f>M6+P6</f>
        <v>10</v>
      </c>
      <c r="T6" s="48">
        <f>R6+S6</f>
        <v>32</v>
      </c>
    </row>
    <row r="7" spans="1:20">
      <c r="A7" s="5">
        <v>2</v>
      </c>
      <c r="B7" s="6" t="s">
        <v>6</v>
      </c>
      <c r="C7" s="35">
        <f>112+9</f>
        <v>121</v>
      </c>
      <c r="D7" s="35">
        <f>102+9</f>
        <v>111</v>
      </c>
      <c r="E7" s="32">
        <f t="shared" ref="E7:E13" si="0">C7+D7</f>
        <v>232</v>
      </c>
      <c r="F7" s="33">
        <v>19</v>
      </c>
      <c r="G7" s="33">
        <v>20</v>
      </c>
      <c r="H7" s="34">
        <v>39</v>
      </c>
      <c r="I7" s="34">
        <f t="shared" ref="I7:I13" si="1">C7+F7</f>
        <v>140</v>
      </c>
      <c r="J7" s="34">
        <f t="shared" ref="J7:J13" si="2">D7+G7</f>
        <v>131</v>
      </c>
      <c r="K7" s="34">
        <f t="shared" ref="K7:K13" si="3">I7+J7</f>
        <v>271</v>
      </c>
      <c r="L7" s="26">
        <f>11+2</f>
        <v>13</v>
      </c>
      <c r="M7" s="26">
        <v>8</v>
      </c>
      <c r="N7" s="26">
        <f t="shared" ref="N7:N13" si="4">L7+M7</f>
        <v>21</v>
      </c>
      <c r="O7" s="27">
        <v>2</v>
      </c>
      <c r="P7" s="27">
        <v>4</v>
      </c>
      <c r="Q7" s="28">
        <v>6</v>
      </c>
      <c r="R7" s="48">
        <f t="shared" ref="R7:R13" si="5">L7+O7</f>
        <v>15</v>
      </c>
      <c r="S7" s="48">
        <f t="shared" ref="S7:S13" si="6">M7+P7</f>
        <v>12</v>
      </c>
      <c r="T7" s="48">
        <f t="shared" ref="T7:T13" si="7">R7+S7</f>
        <v>27</v>
      </c>
    </row>
    <row r="8" spans="1:20">
      <c r="A8" s="5">
        <v>3</v>
      </c>
      <c r="B8" s="6" t="s">
        <v>7</v>
      </c>
      <c r="C8" s="35">
        <f>86+18</f>
        <v>104</v>
      </c>
      <c r="D8" s="35">
        <f>74+16</f>
        <v>90</v>
      </c>
      <c r="E8" s="32">
        <f t="shared" si="0"/>
        <v>194</v>
      </c>
      <c r="F8" s="33">
        <v>1</v>
      </c>
      <c r="G8" s="33">
        <v>4</v>
      </c>
      <c r="H8" s="34">
        <v>5</v>
      </c>
      <c r="I8" s="34">
        <f t="shared" si="1"/>
        <v>105</v>
      </c>
      <c r="J8" s="34">
        <f t="shared" si="2"/>
        <v>94</v>
      </c>
      <c r="K8" s="34">
        <f t="shared" si="3"/>
        <v>199</v>
      </c>
      <c r="L8" s="26">
        <f>29+5</f>
        <v>34</v>
      </c>
      <c r="M8" s="26">
        <v>20</v>
      </c>
      <c r="N8" s="26">
        <f t="shared" si="4"/>
        <v>54</v>
      </c>
      <c r="O8" s="27">
        <v>2</v>
      </c>
      <c r="P8" s="27">
        <v>0</v>
      </c>
      <c r="Q8" s="28">
        <v>2</v>
      </c>
      <c r="R8" s="48">
        <f t="shared" si="5"/>
        <v>36</v>
      </c>
      <c r="S8" s="48">
        <f t="shared" si="6"/>
        <v>20</v>
      </c>
      <c r="T8" s="48">
        <f t="shared" si="7"/>
        <v>56</v>
      </c>
    </row>
    <row r="9" spans="1:20">
      <c r="A9" s="5">
        <v>4</v>
      </c>
      <c r="B9" s="6" t="s">
        <v>58</v>
      </c>
      <c r="C9" s="35">
        <f>82+11</f>
        <v>93</v>
      </c>
      <c r="D9" s="35">
        <f>47+1</f>
        <v>48</v>
      </c>
      <c r="E9" s="32">
        <f t="shared" si="0"/>
        <v>141</v>
      </c>
      <c r="F9" s="33">
        <v>21</v>
      </c>
      <c r="G9" s="33">
        <v>19</v>
      </c>
      <c r="H9" s="34">
        <v>40</v>
      </c>
      <c r="I9" s="34">
        <f t="shared" si="1"/>
        <v>114</v>
      </c>
      <c r="J9" s="34">
        <f t="shared" si="2"/>
        <v>67</v>
      </c>
      <c r="K9" s="34">
        <f t="shared" si="3"/>
        <v>181</v>
      </c>
      <c r="L9" s="26">
        <f>11+1</f>
        <v>12</v>
      </c>
      <c r="M9" s="26">
        <v>7</v>
      </c>
      <c r="N9" s="26">
        <f t="shared" si="4"/>
        <v>19</v>
      </c>
      <c r="O9" s="27">
        <v>2</v>
      </c>
      <c r="P9" s="27">
        <v>1</v>
      </c>
      <c r="Q9" s="28">
        <v>3</v>
      </c>
      <c r="R9" s="48">
        <f t="shared" si="5"/>
        <v>14</v>
      </c>
      <c r="S9" s="48">
        <f t="shared" si="6"/>
        <v>8</v>
      </c>
      <c r="T9" s="48">
        <f t="shared" si="7"/>
        <v>22</v>
      </c>
    </row>
    <row r="10" spans="1:20">
      <c r="A10" s="5">
        <v>5</v>
      </c>
      <c r="B10" s="6" t="s">
        <v>8</v>
      </c>
      <c r="C10" s="36">
        <f>64+12</f>
        <v>76</v>
      </c>
      <c r="D10" s="36">
        <f>52+15</f>
        <v>67</v>
      </c>
      <c r="E10" s="32">
        <f t="shared" si="0"/>
        <v>143</v>
      </c>
      <c r="F10" s="33">
        <v>2</v>
      </c>
      <c r="G10" s="33">
        <v>0</v>
      </c>
      <c r="H10" s="34">
        <v>2</v>
      </c>
      <c r="I10" s="34">
        <f t="shared" si="1"/>
        <v>78</v>
      </c>
      <c r="J10" s="34">
        <f t="shared" si="2"/>
        <v>67</v>
      </c>
      <c r="K10" s="34">
        <f t="shared" si="3"/>
        <v>145</v>
      </c>
      <c r="L10" s="26">
        <f>5+1</f>
        <v>6</v>
      </c>
      <c r="M10" s="26">
        <v>10</v>
      </c>
      <c r="N10" s="26">
        <f t="shared" si="4"/>
        <v>16</v>
      </c>
      <c r="O10" s="27">
        <v>0</v>
      </c>
      <c r="P10" s="27">
        <v>1</v>
      </c>
      <c r="Q10" s="28">
        <v>1</v>
      </c>
      <c r="R10" s="48">
        <f t="shared" si="5"/>
        <v>6</v>
      </c>
      <c r="S10" s="48">
        <f t="shared" si="6"/>
        <v>11</v>
      </c>
      <c r="T10" s="48">
        <f t="shared" si="7"/>
        <v>17</v>
      </c>
    </row>
    <row r="11" spans="1:20">
      <c r="A11" s="5">
        <v>6</v>
      </c>
      <c r="B11" s="6" t="s">
        <v>60</v>
      </c>
      <c r="C11" s="35">
        <f>19+2</f>
        <v>21</v>
      </c>
      <c r="D11" s="35">
        <f>17+2</f>
        <v>19</v>
      </c>
      <c r="E11" s="32">
        <f t="shared" si="0"/>
        <v>40</v>
      </c>
      <c r="F11" s="33">
        <v>1</v>
      </c>
      <c r="G11" s="33">
        <v>5</v>
      </c>
      <c r="H11" s="34">
        <v>6</v>
      </c>
      <c r="I11" s="34">
        <f t="shared" si="1"/>
        <v>22</v>
      </c>
      <c r="J11" s="34">
        <f t="shared" si="2"/>
        <v>24</v>
      </c>
      <c r="K11" s="34">
        <f t="shared" si="3"/>
        <v>46</v>
      </c>
      <c r="L11" s="26">
        <f>29+1</f>
        <v>30</v>
      </c>
      <c r="M11" s="26">
        <v>39</v>
      </c>
      <c r="N11" s="26">
        <f t="shared" si="4"/>
        <v>69</v>
      </c>
      <c r="O11" s="27">
        <v>10</v>
      </c>
      <c r="P11" s="27">
        <v>10</v>
      </c>
      <c r="Q11" s="28">
        <v>20</v>
      </c>
      <c r="R11" s="48">
        <f t="shared" si="5"/>
        <v>40</v>
      </c>
      <c r="S11" s="48">
        <f t="shared" si="6"/>
        <v>49</v>
      </c>
      <c r="T11" s="48">
        <f t="shared" si="7"/>
        <v>89</v>
      </c>
    </row>
    <row r="12" spans="1:20">
      <c r="A12" s="5">
        <v>7</v>
      </c>
      <c r="B12" s="6" t="s">
        <v>9</v>
      </c>
      <c r="C12" s="35">
        <f>9+12</f>
        <v>21</v>
      </c>
      <c r="D12" s="35">
        <f>10+5</f>
        <v>15</v>
      </c>
      <c r="E12" s="32">
        <f t="shared" si="0"/>
        <v>36</v>
      </c>
      <c r="F12" s="33">
        <v>1</v>
      </c>
      <c r="G12" s="33">
        <v>1</v>
      </c>
      <c r="H12" s="34">
        <v>2</v>
      </c>
      <c r="I12" s="34">
        <f t="shared" si="1"/>
        <v>22</v>
      </c>
      <c r="J12" s="34">
        <f t="shared" si="2"/>
        <v>16</v>
      </c>
      <c r="K12" s="34">
        <f t="shared" si="3"/>
        <v>38</v>
      </c>
      <c r="L12" s="26">
        <f>1+0</f>
        <v>1</v>
      </c>
      <c r="M12" s="26">
        <v>0</v>
      </c>
      <c r="N12" s="26">
        <f t="shared" si="4"/>
        <v>1</v>
      </c>
      <c r="O12" s="27">
        <v>0</v>
      </c>
      <c r="P12" s="27">
        <v>0</v>
      </c>
      <c r="Q12" s="28">
        <v>0</v>
      </c>
      <c r="R12" s="48">
        <f t="shared" si="5"/>
        <v>1</v>
      </c>
      <c r="S12" s="48">
        <f t="shared" si="6"/>
        <v>0</v>
      </c>
      <c r="T12" s="48">
        <f t="shared" si="7"/>
        <v>1</v>
      </c>
    </row>
    <row r="13" spans="1:20">
      <c r="A13" s="5">
        <v>8</v>
      </c>
      <c r="B13" s="6" t="s">
        <v>10</v>
      </c>
      <c r="C13" s="35">
        <f>10+0</f>
        <v>10</v>
      </c>
      <c r="D13" s="35">
        <f>9+1</f>
        <v>10</v>
      </c>
      <c r="E13" s="32">
        <f t="shared" si="0"/>
        <v>20</v>
      </c>
      <c r="F13" s="33">
        <v>11</v>
      </c>
      <c r="G13" s="33">
        <v>9</v>
      </c>
      <c r="H13" s="34">
        <v>20</v>
      </c>
      <c r="I13" s="34">
        <f t="shared" si="1"/>
        <v>21</v>
      </c>
      <c r="J13" s="34">
        <f t="shared" si="2"/>
        <v>19</v>
      </c>
      <c r="K13" s="34">
        <f t="shared" si="3"/>
        <v>40</v>
      </c>
      <c r="L13" s="26">
        <f>2+1</f>
        <v>3</v>
      </c>
      <c r="M13" s="26">
        <v>0</v>
      </c>
      <c r="N13" s="26">
        <f t="shared" si="4"/>
        <v>3</v>
      </c>
      <c r="O13" s="27">
        <v>0</v>
      </c>
      <c r="P13" s="27">
        <v>0</v>
      </c>
      <c r="Q13" s="28">
        <v>0</v>
      </c>
      <c r="R13" s="48">
        <f t="shared" si="5"/>
        <v>3</v>
      </c>
      <c r="S13" s="48">
        <f t="shared" si="6"/>
        <v>0</v>
      </c>
      <c r="T13" s="48">
        <f t="shared" si="7"/>
        <v>3</v>
      </c>
    </row>
    <row r="14" spans="1:20" ht="15">
      <c r="A14" s="174" t="s">
        <v>62</v>
      </c>
      <c r="B14" s="174"/>
      <c r="C14" s="37">
        <f>SUM(C6:C13)</f>
        <v>467</v>
      </c>
      <c r="D14" s="37">
        <f t="shared" ref="D14:K14" si="8">SUM(D6:D13)</f>
        <v>378</v>
      </c>
      <c r="E14" s="37">
        <f t="shared" si="8"/>
        <v>845</v>
      </c>
      <c r="F14" s="37">
        <f t="shared" si="8"/>
        <v>58</v>
      </c>
      <c r="G14" s="37">
        <f t="shared" si="8"/>
        <v>64</v>
      </c>
      <c r="H14" s="37">
        <f t="shared" si="8"/>
        <v>122</v>
      </c>
      <c r="I14" s="37">
        <f t="shared" si="8"/>
        <v>525</v>
      </c>
      <c r="J14" s="37">
        <f t="shared" si="8"/>
        <v>442</v>
      </c>
      <c r="K14" s="37">
        <f t="shared" si="8"/>
        <v>967</v>
      </c>
      <c r="L14" s="29">
        <f>SUM(L6:L13)</f>
        <v>116</v>
      </c>
      <c r="M14" s="29">
        <f t="shared" ref="M14:T14" si="9">SUM(M6:M13)</f>
        <v>94</v>
      </c>
      <c r="N14" s="29">
        <f t="shared" si="9"/>
        <v>210</v>
      </c>
      <c r="O14" s="29">
        <f t="shared" si="9"/>
        <v>21</v>
      </c>
      <c r="P14" s="29">
        <f t="shared" si="9"/>
        <v>16</v>
      </c>
      <c r="Q14" s="29">
        <f t="shared" si="9"/>
        <v>37</v>
      </c>
      <c r="R14" s="29">
        <f t="shared" si="9"/>
        <v>137</v>
      </c>
      <c r="S14" s="29">
        <f t="shared" si="9"/>
        <v>110</v>
      </c>
      <c r="T14" s="29">
        <f t="shared" si="9"/>
        <v>247</v>
      </c>
    </row>
    <row r="15" spans="1:20">
      <c r="A15" s="175"/>
      <c r="B15" s="175"/>
      <c r="C15" s="175"/>
      <c r="D15" s="175"/>
      <c r="E15" s="175"/>
      <c r="F15" s="175"/>
      <c r="G15" s="175"/>
      <c r="H15" s="175"/>
      <c r="I15" s="12"/>
      <c r="J15" s="12"/>
      <c r="K15" s="12"/>
      <c r="L15" s="12"/>
      <c r="M15" s="12"/>
      <c r="N15" s="12"/>
    </row>
    <row r="16" spans="1:20">
      <c r="N16" s="45"/>
    </row>
    <row r="17" spans="1:20">
      <c r="I17" s="30"/>
    </row>
    <row r="18" spans="1:20" ht="12.75" customHeight="1">
      <c r="A18" s="168" t="s">
        <v>12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ht="12.75" customHeight="1">
      <c r="A19" s="16"/>
      <c r="B19" s="16"/>
      <c r="C19" s="138" t="s">
        <v>92</v>
      </c>
      <c r="D19" s="138"/>
      <c r="E19" s="138"/>
      <c r="F19" s="138"/>
      <c r="G19" s="138"/>
      <c r="H19" s="138"/>
      <c r="I19" s="138"/>
      <c r="J19" s="138"/>
      <c r="K19" s="138"/>
      <c r="L19" s="139" t="s">
        <v>93</v>
      </c>
      <c r="M19" s="139"/>
      <c r="N19" s="139"/>
      <c r="O19" s="139"/>
      <c r="P19" s="139"/>
      <c r="Q19" s="139"/>
      <c r="R19" s="139"/>
      <c r="S19" s="139"/>
      <c r="T19" s="139"/>
    </row>
    <row r="20" spans="1:20" ht="28.5" customHeight="1">
      <c r="A20" s="158" t="s">
        <v>1</v>
      </c>
      <c r="B20" s="149" t="s">
        <v>98</v>
      </c>
      <c r="C20" s="159" t="s">
        <v>96</v>
      </c>
      <c r="D20" s="160"/>
      <c r="E20" s="161"/>
      <c r="F20" s="138" t="s">
        <v>94</v>
      </c>
      <c r="G20" s="138"/>
      <c r="H20" s="138"/>
      <c r="I20" s="159" t="s">
        <v>95</v>
      </c>
      <c r="J20" s="160"/>
      <c r="K20" s="161"/>
      <c r="L20" s="152" t="s">
        <v>96</v>
      </c>
      <c r="M20" s="153"/>
      <c r="N20" s="154"/>
      <c r="O20" s="139" t="s">
        <v>94</v>
      </c>
      <c r="P20" s="139"/>
      <c r="Q20" s="139"/>
      <c r="R20" s="152" t="s">
        <v>95</v>
      </c>
      <c r="S20" s="153"/>
      <c r="T20" s="154"/>
    </row>
    <row r="21" spans="1:20" ht="25.5">
      <c r="A21" s="158"/>
      <c r="B21" s="149"/>
      <c r="C21" s="31" t="s">
        <v>2</v>
      </c>
      <c r="D21" s="31" t="s">
        <v>3</v>
      </c>
      <c r="E21" s="31" t="s">
        <v>4</v>
      </c>
      <c r="F21" s="31" t="s">
        <v>2</v>
      </c>
      <c r="G21" s="31" t="s">
        <v>3</v>
      </c>
      <c r="H21" s="31" t="s">
        <v>4</v>
      </c>
      <c r="I21" s="31" t="s">
        <v>2</v>
      </c>
      <c r="J21" s="31" t="s">
        <v>3</v>
      </c>
      <c r="K21" s="31" t="s">
        <v>4</v>
      </c>
      <c r="L21" s="25" t="s">
        <v>2</v>
      </c>
      <c r="M21" s="25" t="s">
        <v>3</v>
      </c>
      <c r="N21" s="25" t="s">
        <v>4</v>
      </c>
      <c r="O21" s="25" t="s">
        <v>2</v>
      </c>
      <c r="P21" s="25" t="s">
        <v>3</v>
      </c>
      <c r="Q21" s="25" t="s">
        <v>4</v>
      </c>
      <c r="R21" s="25" t="s">
        <v>2</v>
      </c>
      <c r="S21" s="25" t="s">
        <v>3</v>
      </c>
      <c r="T21" s="25" t="s">
        <v>4</v>
      </c>
    </row>
    <row r="22" spans="1:20">
      <c r="A22" s="7">
        <v>1</v>
      </c>
      <c r="B22" s="6" t="s">
        <v>63</v>
      </c>
      <c r="C22" s="39">
        <v>29</v>
      </c>
      <c r="D22" s="39">
        <v>19</v>
      </c>
      <c r="E22" s="39">
        <f>C22+D22</f>
        <v>48</v>
      </c>
      <c r="F22" s="40">
        <v>4</v>
      </c>
      <c r="G22" s="40">
        <v>9</v>
      </c>
      <c r="H22" s="34">
        <v>13</v>
      </c>
      <c r="I22" s="34">
        <f>C22+F22</f>
        <v>33</v>
      </c>
      <c r="J22" s="34">
        <f>D22+G22</f>
        <v>28</v>
      </c>
      <c r="K22" s="34">
        <f>I22+J22</f>
        <v>61</v>
      </c>
      <c r="L22" s="26">
        <v>14</v>
      </c>
      <c r="M22" s="26">
        <v>8</v>
      </c>
      <c r="N22" s="26">
        <f>L22+M22</f>
        <v>22</v>
      </c>
      <c r="O22" s="27">
        <v>2</v>
      </c>
      <c r="P22" s="27">
        <v>0</v>
      </c>
      <c r="Q22" s="28">
        <v>2</v>
      </c>
      <c r="R22" s="48">
        <f t="shared" ref="R22:R29" si="10">L22+O22</f>
        <v>16</v>
      </c>
      <c r="S22" s="48">
        <f t="shared" ref="S22:S29" si="11">M22+P22</f>
        <v>8</v>
      </c>
      <c r="T22" s="48">
        <f t="shared" ref="T22:T29" si="12">R22+S22</f>
        <v>24</v>
      </c>
    </row>
    <row r="23" spans="1:20">
      <c r="A23" s="7">
        <v>2</v>
      </c>
      <c r="B23" s="6" t="s">
        <v>13</v>
      </c>
      <c r="C23" s="41">
        <v>39</v>
      </c>
      <c r="D23" s="41">
        <v>40</v>
      </c>
      <c r="E23" s="39">
        <f t="shared" ref="E23:E29" si="13">C23+D23</f>
        <v>79</v>
      </c>
      <c r="F23" s="40">
        <v>13</v>
      </c>
      <c r="G23" s="40">
        <v>16</v>
      </c>
      <c r="H23" s="34">
        <v>29</v>
      </c>
      <c r="I23" s="34">
        <f t="shared" ref="I23:I29" si="14">C23+F23</f>
        <v>52</v>
      </c>
      <c r="J23" s="34">
        <f t="shared" ref="J23:J29" si="15">D23+G23</f>
        <v>56</v>
      </c>
      <c r="K23" s="34">
        <f t="shared" ref="K23:K29" si="16">I23+J23</f>
        <v>108</v>
      </c>
      <c r="L23" s="26">
        <v>13</v>
      </c>
      <c r="M23" s="26">
        <v>9</v>
      </c>
      <c r="N23" s="26">
        <f t="shared" ref="N23:N29" si="17">L23+M23</f>
        <v>22</v>
      </c>
      <c r="O23" s="27">
        <v>3</v>
      </c>
      <c r="P23" s="27">
        <v>1</v>
      </c>
      <c r="Q23" s="28">
        <v>4</v>
      </c>
      <c r="R23" s="48">
        <f t="shared" si="10"/>
        <v>16</v>
      </c>
      <c r="S23" s="48">
        <f t="shared" si="11"/>
        <v>10</v>
      </c>
      <c r="T23" s="48">
        <f t="shared" si="12"/>
        <v>26</v>
      </c>
    </row>
    <row r="24" spans="1:20">
      <c r="A24" s="7">
        <v>3</v>
      </c>
      <c r="B24" s="6" t="s">
        <v>14</v>
      </c>
      <c r="C24" s="39">
        <v>12</v>
      </c>
      <c r="D24" s="39">
        <v>20</v>
      </c>
      <c r="E24" s="39">
        <f t="shared" si="13"/>
        <v>32</v>
      </c>
      <c r="F24" s="40">
        <v>2</v>
      </c>
      <c r="G24" s="40">
        <v>2</v>
      </c>
      <c r="H24" s="34">
        <v>4</v>
      </c>
      <c r="I24" s="34">
        <f t="shared" si="14"/>
        <v>14</v>
      </c>
      <c r="J24" s="34">
        <f t="shared" si="15"/>
        <v>22</v>
      </c>
      <c r="K24" s="34">
        <f t="shared" si="16"/>
        <v>36</v>
      </c>
      <c r="L24" s="26">
        <v>8</v>
      </c>
      <c r="M24" s="26">
        <v>3</v>
      </c>
      <c r="N24" s="26">
        <f t="shared" si="17"/>
        <v>11</v>
      </c>
      <c r="O24" s="27">
        <v>8</v>
      </c>
      <c r="P24" s="27">
        <v>2</v>
      </c>
      <c r="Q24" s="28">
        <v>10</v>
      </c>
      <c r="R24" s="48">
        <f t="shared" si="10"/>
        <v>16</v>
      </c>
      <c r="S24" s="48">
        <f t="shared" si="11"/>
        <v>5</v>
      </c>
      <c r="T24" s="48">
        <f t="shared" si="12"/>
        <v>21</v>
      </c>
    </row>
    <row r="25" spans="1:20">
      <c r="A25" s="7">
        <v>4</v>
      </c>
      <c r="B25" s="6" t="s">
        <v>64</v>
      </c>
      <c r="C25" s="39">
        <v>34</v>
      </c>
      <c r="D25" s="39">
        <v>26</v>
      </c>
      <c r="E25" s="39">
        <f t="shared" si="13"/>
        <v>60</v>
      </c>
      <c r="F25" s="40">
        <v>6</v>
      </c>
      <c r="G25" s="40">
        <v>2</v>
      </c>
      <c r="H25" s="34">
        <v>8</v>
      </c>
      <c r="I25" s="34">
        <f t="shared" si="14"/>
        <v>40</v>
      </c>
      <c r="J25" s="34">
        <f t="shared" si="15"/>
        <v>28</v>
      </c>
      <c r="K25" s="34">
        <f t="shared" si="16"/>
        <v>68</v>
      </c>
      <c r="L25" s="26">
        <v>18</v>
      </c>
      <c r="M25" s="26">
        <v>6</v>
      </c>
      <c r="N25" s="26">
        <f t="shared" si="17"/>
        <v>24</v>
      </c>
      <c r="O25" s="27">
        <v>4</v>
      </c>
      <c r="P25" s="27">
        <v>3</v>
      </c>
      <c r="Q25" s="28">
        <v>7</v>
      </c>
      <c r="R25" s="48">
        <f t="shared" si="10"/>
        <v>22</v>
      </c>
      <c r="S25" s="48">
        <f t="shared" si="11"/>
        <v>9</v>
      </c>
      <c r="T25" s="48">
        <f t="shared" si="12"/>
        <v>31</v>
      </c>
    </row>
    <row r="26" spans="1:20">
      <c r="A26" s="7">
        <v>5</v>
      </c>
      <c r="B26" s="6" t="s">
        <v>15</v>
      </c>
      <c r="C26" s="39">
        <v>89</v>
      </c>
      <c r="D26" s="39">
        <v>90</v>
      </c>
      <c r="E26" s="39">
        <f t="shared" si="13"/>
        <v>179</v>
      </c>
      <c r="F26" s="40">
        <v>16</v>
      </c>
      <c r="G26" s="40">
        <v>15</v>
      </c>
      <c r="H26" s="34">
        <v>31</v>
      </c>
      <c r="I26" s="34">
        <f t="shared" si="14"/>
        <v>105</v>
      </c>
      <c r="J26" s="34">
        <f t="shared" si="15"/>
        <v>105</v>
      </c>
      <c r="K26" s="34">
        <f t="shared" si="16"/>
        <v>210</v>
      </c>
      <c r="L26" s="26">
        <v>9</v>
      </c>
      <c r="M26" s="26">
        <v>7</v>
      </c>
      <c r="N26" s="26">
        <f t="shared" si="17"/>
        <v>16</v>
      </c>
      <c r="O26" s="27">
        <v>3</v>
      </c>
      <c r="P26" s="27">
        <v>3</v>
      </c>
      <c r="Q26" s="28">
        <v>6</v>
      </c>
      <c r="R26" s="48">
        <f t="shared" si="10"/>
        <v>12</v>
      </c>
      <c r="S26" s="48">
        <f t="shared" si="11"/>
        <v>10</v>
      </c>
      <c r="T26" s="48">
        <f t="shared" si="12"/>
        <v>22</v>
      </c>
    </row>
    <row r="27" spans="1:20">
      <c r="A27" s="7">
        <v>6</v>
      </c>
      <c r="B27" s="6" t="s">
        <v>16</v>
      </c>
      <c r="C27" s="39">
        <f>175+29</f>
        <v>204</v>
      </c>
      <c r="D27" s="39">
        <v>190</v>
      </c>
      <c r="E27" s="39">
        <f t="shared" si="13"/>
        <v>394</v>
      </c>
      <c r="F27" s="40">
        <v>27</v>
      </c>
      <c r="G27" s="40">
        <v>20</v>
      </c>
      <c r="H27" s="34">
        <v>47</v>
      </c>
      <c r="I27" s="34">
        <f t="shared" si="14"/>
        <v>231</v>
      </c>
      <c r="J27" s="34">
        <f t="shared" si="15"/>
        <v>210</v>
      </c>
      <c r="K27" s="34">
        <f t="shared" si="16"/>
        <v>441</v>
      </c>
      <c r="L27" s="26">
        <v>26</v>
      </c>
      <c r="M27" s="26">
        <v>20</v>
      </c>
      <c r="N27" s="26">
        <f t="shared" si="17"/>
        <v>46</v>
      </c>
      <c r="O27" s="27">
        <v>20</v>
      </c>
      <c r="P27" s="27">
        <v>12</v>
      </c>
      <c r="Q27" s="28">
        <v>32</v>
      </c>
      <c r="R27" s="48">
        <f t="shared" si="10"/>
        <v>46</v>
      </c>
      <c r="S27" s="48">
        <f t="shared" si="11"/>
        <v>32</v>
      </c>
      <c r="T27" s="48">
        <f t="shared" si="12"/>
        <v>78</v>
      </c>
    </row>
    <row r="28" spans="1:20">
      <c r="A28" s="7">
        <v>7</v>
      </c>
      <c r="B28" s="6" t="s">
        <v>18</v>
      </c>
      <c r="C28" s="39">
        <f>67+7</f>
        <v>74</v>
      </c>
      <c r="D28" s="39">
        <v>62</v>
      </c>
      <c r="E28" s="39">
        <f t="shared" si="13"/>
        <v>136</v>
      </c>
      <c r="F28" s="40">
        <v>14</v>
      </c>
      <c r="G28" s="40">
        <v>18</v>
      </c>
      <c r="H28" s="34">
        <v>32</v>
      </c>
      <c r="I28" s="34">
        <f t="shared" si="14"/>
        <v>88</v>
      </c>
      <c r="J28" s="34">
        <f t="shared" si="15"/>
        <v>80</v>
      </c>
      <c r="K28" s="34">
        <f t="shared" si="16"/>
        <v>168</v>
      </c>
      <c r="L28" s="26">
        <v>7</v>
      </c>
      <c r="M28" s="26">
        <v>3</v>
      </c>
      <c r="N28" s="26">
        <f t="shared" si="17"/>
        <v>10</v>
      </c>
      <c r="O28" s="27">
        <v>0</v>
      </c>
      <c r="P28" s="27">
        <v>0</v>
      </c>
      <c r="Q28" s="28">
        <v>0</v>
      </c>
      <c r="R28" s="48">
        <f t="shared" si="10"/>
        <v>7</v>
      </c>
      <c r="S28" s="48">
        <f t="shared" si="11"/>
        <v>3</v>
      </c>
      <c r="T28" s="48">
        <f t="shared" si="12"/>
        <v>10</v>
      </c>
    </row>
    <row r="29" spans="1:20">
      <c r="A29" s="7">
        <v>8</v>
      </c>
      <c r="B29" s="6" t="s">
        <v>19</v>
      </c>
      <c r="C29" s="39">
        <f>41+16</f>
        <v>57</v>
      </c>
      <c r="D29" s="39">
        <v>35</v>
      </c>
      <c r="E29" s="39">
        <f t="shared" si="13"/>
        <v>92</v>
      </c>
      <c r="F29" s="40">
        <v>7</v>
      </c>
      <c r="G29" s="40">
        <v>2</v>
      </c>
      <c r="H29" s="34">
        <v>9</v>
      </c>
      <c r="I29" s="34">
        <f t="shared" si="14"/>
        <v>64</v>
      </c>
      <c r="J29" s="34">
        <f t="shared" si="15"/>
        <v>37</v>
      </c>
      <c r="K29" s="34">
        <f t="shared" si="16"/>
        <v>101</v>
      </c>
      <c r="L29" s="26">
        <v>7</v>
      </c>
      <c r="M29" s="26">
        <v>4</v>
      </c>
      <c r="N29" s="26">
        <f t="shared" si="17"/>
        <v>11</v>
      </c>
      <c r="O29" s="27">
        <v>2</v>
      </c>
      <c r="P29" s="27">
        <v>0</v>
      </c>
      <c r="Q29" s="28">
        <v>2</v>
      </c>
      <c r="R29" s="48">
        <f t="shared" si="10"/>
        <v>9</v>
      </c>
      <c r="S29" s="48">
        <f t="shared" si="11"/>
        <v>4</v>
      </c>
      <c r="T29" s="48">
        <f t="shared" si="12"/>
        <v>13</v>
      </c>
    </row>
    <row r="30" spans="1:20">
      <c r="A30" s="180" t="s">
        <v>11</v>
      </c>
      <c r="B30" s="180"/>
      <c r="C30" s="42">
        <f>SUM(C22:C29)</f>
        <v>538</v>
      </c>
      <c r="D30" s="42">
        <f t="shared" ref="D30:K30" si="18">SUM(D22:D29)</f>
        <v>482</v>
      </c>
      <c r="E30" s="42">
        <f t="shared" si="18"/>
        <v>1020</v>
      </c>
      <c r="F30" s="42">
        <f t="shared" si="18"/>
        <v>89</v>
      </c>
      <c r="G30" s="42">
        <f t="shared" si="18"/>
        <v>84</v>
      </c>
      <c r="H30" s="42">
        <f t="shared" si="18"/>
        <v>173</v>
      </c>
      <c r="I30" s="42">
        <f t="shared" si="18"/>
        <v>627</v>
      </c>
      <c r="J30" s="42">
        <f t="shared" si="18"/>
        <v>566</v>
      </c>
      <c r="K30" s="42">
        <f t="shared" si="18"/>
        <v>1193</v>
      </c>
      <c r="L30" s="46">
        <f>SUM(L22:L29)</f>
        <v>102</v>
      </c>
      <c r="M30" s="46">
        <f t="shared" ref="M30:T30" si="19">SUM(M22:M29)</f>
        <v>60</v>
      </c>
      <c r="N30" s="46">
        <f t="shared" si="19"/>
        <v>162</v>
      </c>
      <c r="O30" s="46">
        <f t="shared" si="19"/>
        <v>42</v>
      </c>
      <c r="P30" s="46">
        <f t="shared" si="19"/>
        <v>21</v>
      </c>
      <c r="Q30" s="46">
        <f t="shared" si="19"/>
        <v>63</v>
      </c>
      <c r="R30" s="46">
        <f t="shared" si="19"/>
        <v>144</v>
      </c>
      <c r="S30" s="46">
        <f t="shared" si="19"/>
        <v>81</v>
      </c>
      <c r="T30" s="46">
        <f t="shared" si="19"/>
        <v>225</v>
      </c>
    </row>
    <row r="34" spans="1:20" ht="12.75" customHeight="1">
      <c r="A34" s="169" t="s">
        <v>20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1:20" ht="12.75" customHeight="1">
      <c r="A35" s="15"/>
      <c r="B35" s="15"/>
      <c r="C35" s="138" t="s">
        <v>92</v>
      </c>
      <c r="D35" s="138"/>
      <c r="E35" s="138"/>
      <c r="F35" s="138"/>
      <c r="G35" s="138"/>
      <c r="H35" s="138"/>
      <c r="I35" s="138"/>
      <c r="J35" s="138"/>
      <c r="K35" s="138"/>
      <c r="L35" s="139" t="s">
        <v>93</v>
      </c>
      <c r="M35" s="139"/>
      <c r="N35" s="139"/>
      <c r="O35" s="139"/>
      <c r="P35" s="139"/>
      <c r="Q35" s="139"/>
      <c r="R35" s="139"/>
      <c r="S35" s="139"/>
      <c r="T35" s="139"/>
    </row>
    <row r="36" spans="1:20" ht="25.5" customHeight="1">
      <c r="A36" s="149" t="s">
        <v>1</v>
      </c>
      <c r="B36" s="149" t="s">
        <v>98</v>
      </c>
      <c r="C36" s="159" t="s">
        <v>96</v>
      </c>
      <c r="D36" s="160"/>
      <c r="E36" s="161"/>
      <c r="F36" s="138" t="s">
        <v>94</v>
      </c>
      <c r="G36" s="138"/>
      <c r="H36" s="138"/>
      <c r="I36" s="159" t="s">
        <v>95</v>
      </c>
      <c r="J36" s="160"/>
      <c r="K36" s="161"/>
      <c r="L36" s="152" t="s">
        <v>96</v>
      </c>
      <c r="M36" s="153"/>
      <c r="N36" s="154"/>
      <c r="O36" s="139" t="s">
        <v>94</v>
      </c>
      <c r="P36" s="139"/>
      <c r="Q36" s="139"/>
      <c r="R36" s="152" t="s">
        <v>95</v>
      </c>
      <c r="S36" s="153"/>
      <c r="T36" s="154"/>
    </row>
    <row r="37" spans="1:20" ht="25.5">
      <c r="A37" s="149"/>
      <c r="B37" s="149"/>
      <c r="C37" s="31" t="s">
        <v>2</v>
      </c>
      <c r="D37" s="31" t="s">
        <v>3</v>
      </c>
      <c r="E37" s="31" t="s">
        <v>4</v>
      </c>
      <c r="F37" s="31" t="s">
        <v>2</v>
      </c>
      <c r="G37" s="31" t="s">
        <v>3</v>
      </c>
      <c r="H37" s="31" t="s">
        <v>4</v>
      </c>
      <c r="I37" s="31" t="s">
        <v>2</v>
      </c>
      <c r="J37" s="31" t="s">
        <v>3</v>
      </c>
      <c r="K37" s="31" t="s">
        <v>4</v>
      </c>
      <c r="L37" s="25" t="s">
        <v>2</v>
      </c>
      <c r="M37" s="25" t="s">
        <v>3</v>
      </c>
      <c r="N37" s="25" t="s">
        <v>4</v>
      </c>
      <c r="O37" s="25" t="s">
        <v>2</v>
      </c>
      <c r="P37" s="25" t="s">
        <v>3</v>
      </c>
      <c r="Q37" s="25" t="s">
        <v>4</v>
      </c>
      <c r="R37" s="25" t="s">
        <v>2</v>
      </c>
      <c r="S37" s="25" t="s">
        <v>3</v>
      </c>
      <c r="T37" s="25" t="s">
        <v>4</v>
      </c>
    </row>
    <row r="38" spans="1:20">
      <c r="A38" s="5">
        <v>1</v>
      </c>
      <c r="B38" s="6" t="s">
        <v>21</v>
      </c>
      <c r="C38" s="35">
        <v>15</v>
      </c>
      <c r="D38" s="35">
        <v>22</v>
      </c>
      <c r="E38" s="35">
        <f t="shared" ref="E38:E43" si="20">C38+D38</f>
        <v>37</v>
      </c>
      <c r="F38" s="33">
        <v>2</v>
      </c>
      <c r="G38" s="33">
        <v>0</v>
      </c>
      <c r="H38" s="34">
        <v>2</v>
      </c>
      <c r="I38" s="34">
        <f t="shared" ref="I38:J43" si="21">C38+F38</f>
        <v>17</v>
      </c>
      <c r="J38" s="34">
        <f t="shared" si="21"/>
        <v>22</v>
      </c>
      <c r="K38" s="34">
        <f t="shared" ref="K38:K43" si="22">I38+J38</f>
        <v>39</v>
      </c>
      <c r="L38" s="26">
        <v>12</v>
      </c>
      <c r="M38" s="26">
        <v>3</v>
      </c>
      <c r="N38" s="26">
        <f t="shared" ref="N38:N43" si="23">L38+M38</f>
        <v>15</v>
      </c>
      <c r="O38" s="27">
        <v>1</v>
      </c>
      <c r="P38" s="27">
        <v>3</v>
      </c>
      <c r="Q38" s="28">
        <v>4</v>
      </c>
      <c r="R38" s="48">
        <f t="shared" ref="R38:R43" si="24">L38+O38</f>
        <v>13</v>
      </c>
      <c r="S38" s="48">
        <f t="shared" ref="S38:S43" si="25">M38+P38</f>
        <v>6</v>
      </c>
      <c r="T38" s="48">
        <f t="shared" ref="T38:T43" si="26">R38+S38</f>
        <v>19</v>
      </c>
    </row>
    <row r="39" spans="1:20">
      <c r="A39" s="5">
        <v>2</v>
      </c>
      <c r="B39" s="6" t="s">
        <v>22</v>
      </c>
      <c r="C39" s="35">
        <v>11</v>
      </c>
      <c r="D39" s="35">
        <v>5</v>
      </c>
      <c r="E39" s="35">
        <f t="shared" si="20"/>
        <v>16</v>
      </c>
      <c r="F39" s="33">
        <v>1</v>
      </c>
      <c r="G39" s="33">
        <v>0</v>
      </c>
      <c r="H39" s="34">
        <v>1</v>
      </c>
      <c r="I39" s="34">
        <f t="shared" si="21"/>
        <v>12</v>
      </c>
      <c r="J39" s="34">
        <f t="shared" si="21"/>
        <v>5</v>
      </c>
      <c r="K39" s="34">
        <f t="shared" si="22"/>
        <v>17</v>
      </c>
      <c r="L39" s="26">
        <v>24</v>
      </c>
      <c r="M39" s="26">
        <v>21</v>
      </c>
      <c r="N39" s="26">
        <f t="shared" si="23"/>
        <v>45</v>
      </c>
      <c r="O39" s="27">
        <v>3</v>
      </c>
      <c r="P39" s="27">
        <v>3</v>
      </c>
      <c r="Q39" s="28">
        <v>6</v>
      </c>
      <c r="R39" s="48">
        <f t="shared" si="24"/>
        <v>27</v>
      </c>
      <c r="S39" s="48">
        <f t="shared" si="25"/>
        <v>24</v>
      </c>
      <c r="T39" s="48">
        <f t="shared" si="26"/>
        <v>51</v>
      </c>
    </row>
    <row r="40" spans="1:20">
      <c r="A40" s="5">
        <v>3</v>
      </c>
      <c r="B40" s="6" t="s">
        <v>66</v>
      </c>
      <c r="C40" s="35">
        <v>49</v>
      </c>
      <c r="D40" s="35">
        <v>47</v>
      </c>
      <c r="E40" s="35">
        <f t="shared" si="20"/>
        <v>96</v>
      </c>
      <c r="F40" s="33">
        <v>2</v>
      </c>
      <c r="G40" s="33">
        <v>6</v>
      </c>
      <c r="H40" s="34">
        <v>8</v>
      </c>
      <c r="I40" s="34">
        <f t="shared" si="21"/>
        <v>51</v>
      </c>
      <c r="J40" s="34">
        <f t="shared" si="21"/>
        <v>53</v>
      </c>
      <c r="K40" s="34">
        <f t="shared" si="22"/>
        <v>104</v>
      </c>
      <c r="L40" s="26">
        <v>11</v>
      </c>
      <c r="M40" s="26">
        <v>4</v>
      </c>
      <c r="N40" s="26">
        <f t="shared" si="23"/>
        <v>15</v>
      </c>
      <c r="O40" s="27">
        <v>1</v>
      </c>
      <c r="P40" s="27">
        <v>3</v>
      </c>
      <c r="Q40" s="28">
        <v>4</v>
      </c>
      <c r="R40" s="48">
        <f t="shared" si="24"/>
        <v>12</v>
      </c>
      <c r="S40" s="48">
        <f t="shared" si="25"/>
        <v>7</v>
      </c>
      <c r="T40" s="48">
        <f t="shared" si="26"/>
        <v>19</v>
      </c>
    </row>
    <row r="41" spans="1:20">
      <c r="A41" s="5">
        <v>4</v>
      </c>
      <c r="B41" s="6" t="s">
        <v>23</v>
      </c>
      <c r="C41" s="35">
        <v>4</v>
      </c>
      <c r="D41" s="35">
        <v>10</v>
      </c>
      <c r="E41" s="35">
        <f t="shared" si="20"/>
        <v>14</v>
      </c>
      <c r="F41" s="33">
        <v>2</v>
      </c>
      <c r="G41" s="33">
        <v>1</v>
      </c>
      <c r="H41" s="34">
        <v>3</v>
      </c>
      <c r="I41" s="34">
        <f t="shared" si="21"/>
        <v>6</v>
      </c>
      <c r="J41" s="34">
        <f t="shared" si="21"/>
        <v>11</v>
      </c>
      <c r="K41" s="34">
        <f t="shared" si="22"/>
        <v>17</v>
      </c>
      <c r="L41" s="26">
        <v>14</v>
      </c>
      <c r="M41" s="26">
        <v>13</v>
      </c>
      <c r="N41" s="26">
        <f t="shared" si="23"/>
        <v>27</v>
      </c>
      <c r="O41" s="27">
        <v>3</v>
      </c>
      <c r="P41" s="27">
        <v>3</v>
      </c>
      <c r="Q41" s="28">
        <v>6</v>
      </c>
      <c r="R41" s="48">
        <f t="shared" si="24"/>
        <v>17</v>
      </c>
      <c r="S41" s="48">
        <f t="shared" si="25"/>
        <v>16</v>
      </c>
      <c r="T41" s="48">
        <f t="shared" si="26"/>
        <v>33</v>
      </c>
    </row>
    <row r="42" spans="1:20">
      <c r="A42" s="5">
        <v>5</v>
      </c>
      <c r="B42" s="6" t="s">
        <v>24</v>
      </c>
      <c r="C42" s="35">
        <v>6</v>
      </c>
      <c r="D42" s="35">
        <v>2</v>
      </c>
      <c r="E42" s="35">
        <f t="shared" si="20"/>
        <v>8</v>
      </c>
      <c r="F42" s="33">
        <v>0</v>
      </c>
      <c r="G42" s="33">
        <v>1</v>
      </c>
      <c r="H42" s="34">
        <v>1</v>
      </c>
      <c r="I42" s="34">
        <f t="shared" si="21"/>
        <v>6</v>
      </c>
      <c r="J42" s="34">
        <f t="shared" si="21"/>
        <v>3</v>
      </c>
      <c r="K42" s="34">
        <f t="shared" si="22"/>
        <v>9</v>
      </c>
      <c r="L42" s="26">
        <v>15</v>
      </c>
      <c r="M42" s="26">
        <v>12</v>
      </c>
      <c r="N42" s="26">
        <f t="shared" si="23"/>
        <v>27</v>
      </c>
      <c r="O42" s="27">
        <v>8</v>
      </c>
      <c r="P42" s="27">
        <v>4</v>
      </c>
      <c r="Q42" s="28">
        <v>12</v>
      </c>
      <c r="R42" s="48">
        <f t="shared" si="24"/>
        <v>23</v>
      </c>
      <c r="S42" s="48">
        <f t="shared" si="25"/>
        <v>16</v>
      </c>
      <c r="T42" s="48">
        <f t="shared" si="26"/>
        <v>39</v>
      </c>
    </row>
    <row r="43" spans="1:20">
      <c r="A43" s="5">
        <v>6</v>
      </c>
      <c r="B43" s="6" t="s">
        <v>67</v>
      </c>
      <c r="C43" s="35">
        <v>66</v>
      </c>
      <c r="D43" s="35">
        <v>41</v>
      </c>
      <c r="E43" s="35">
        <f t="shared" si="20"/>
        <v>107</v>
      </c>
      <c r="F43" s="33">
        <v>9</v>
      </c>
      <c r="G43" s="33">
        <v>7</v>
      </c>
      <c r="H43" s="34">
        <v>16</v>
      </c>
      <c r="I43" s="34">
        <f t="shared" si="21"/>
        <v>75</v>
      </c>
      <c r="J43" s="34">
        <f t="shared" si="21"/>
        <v>48</v>
      </c>
      <c r="K43" s="34">
        <f t="shared" si="22"/>
        <v>123</v>
      </c>
      <c r="L43" s="26">
        <v>9</v>
      </c>
      <c r="M43" s="26">
        <v>7</v>
      </c>
      <c r="N43" s="26">
        <f t="shared" si="23"/>
        <v>16</v>
      </c>
      <c r="O43" s="27">
        <v>5</v>
      </c>
      <c r="P43" s="27">
        <v>4</v>
      </c>
      <c r="Q43" s="28">
        <v>9</v>
      </c>
      <c r="R43" s="48">
        <f t="shared" si="24"/>
        <v>14</v>
      </c>
      <c r="S43" s="48">
        <f t="shared" si="25"/>
        <v>11</v>
      </c>
      <c r="T43" s="48">
        <f t="shared" si="26"/>
        <v>25</v>
      </c>
    </row>
    <row r="44" spans="1:20">
      <c r="A44" s="174" t="s">
        <v>11</v>
      </c>
      <c r="B44" s="174"/>
      <c r="C44" s="38">
        <f>SUM(C38:C43)</f>
        <v>151</v>
      </c>
      <c r="D44" s="38">
        <f t="shared" ref="D44:K44" si="27">SUM(D38:D43)</f>
        <v>127</v>
      </c>
      <c r="E44" s="38">
        <f t="shared" si="27"/>
        <v>278</v>
      </c>
      <c r="F44" s="38">
        <f t="shared" si="27"/>
        <v>16</v>
      </c>
      <c r="G44" s="38">
        <f t="shared" si="27"/>
        <v>15</v>
      </c>
      <c r="H44" s="38">
        <f t="shared" si="27"/>
        <v>31</v>
      </c>
      <c r="I44" s="38">
        <f t="shared" si="27"/>
        <v>167</v>
      </c>
      <c r="J44" s="38">
        <f t="shared" si="27"/>
        <v>142</v>
      </c>
      <c r="K44" s="38">
        <f t="shared" si="27"/>
        <v>309</v>
      </c>
      <c r="L44" s="29">
        <f>SUM(L38:L43)</f>
        <v>85</v>
      </c>
      <c r="M44" s="29">
        <f t="shared" ref="M44:T44" si="28">SUM(M38:M43)</f>
        <v>60</v>
      </c>
      <c r="N44" s="29">
        <f t="shared" si="28"/>
        <v>145</v>
      </c>
      <c r="O44" s="29">
        <f t="shared" si="28"/>
        <v>21</v>
      </c>
      <c r="P44" s="29">
        <f t="shared" si="28"/>
        <v>20</v>
      </c>
      <c r="Q44" s="29">
        <f t="shared" si="28"/>
        <v>41</v>
      </c>
      <c r="R44" s="29">
        <f t="shared" si="28"/>
        <v>106</v>
      </c>
      <c r="S44" s="29">
        <f t="shared" si="28"/>
        <v>80</v>
      </c>
      <c r="T44" s="29">
        <f t="shared" si="28"/>
        <v>186</v>
      </c>
    </row>
    <row r="45" spans="1:20">
      <c r="A45" s="175"/>
      <c r="B45" s="175"/>
      <c r="C45" s="175"/>
      <c r="D45" s="175"/>
      <c r="E45" s="175"/>
      <c r="F45" s="175"/>
      <c r="G45" s="175"/>
      <c r="H45" s="175"/>
      <c r="I45" s="12"/>
      <c r="J45" s="12"/>
      <c r="K45" s="12"/>
      <c r="L45" s="12"/>
      <c r="M45" s="12"/>
      <c r="N45" s="12"/>
    </row>
    <row r="48" spans="1:20" ht="12.75" customHeight="1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</row>
    <row r="49" spans="1:20" ht="12.75" customHeight="1">
      <c r="A49" s="20"/>
      <c r="B49" s="21"/>
      <c r="C49" s="138" t="s">
        <v>92</v>
      </c>
      <c r="D49" s="138"/>
      <c r="E49" s="138"/>
      <c r="F49" s="138"/>
      <c r="G49" s="138"/>
      <c r="H49" s="138"/>
      <c r="I49" s="138"/>
      <c r="J49" s="138"/>
      <c r="K49" s="138"/>
      <c r="L49" s="139" t="s">
        <v>93</v>
      </c>
      <c r="M49" s="139"/>
      <c r="N49" s="139"/>
      <c r="O49" s="139"/>
      <c r="P49" s="139"/>
      <c r="Q49" s="139"/>
      <c r="R49" s="139"/>
      <c r="S49" s="139"/>
      <c r="T49" s="139"/>
    </row>
    <row r="50" spans="1:20" ht="25.5" customHeight="1">
      <c r="A50" s="158" t="s">
        <v>1</v>
      </c>
      <c r="B50" s="149" t="s">
        <v>98</v>
      </c>
      <c r="C50" s="159" t="s">
        <v>96</v>
      </c>
      <c r="D50" s="160"/>
      <c r="E50" s="161"/>
      <c r="F50" s="138" t="s">
        <v>94</v>
      </c>
      <c r="G50" s="138"/>
      <c r="H50" s="138"/>
      <c r="I50" s="159" t="s">
        <v>95</v>
      </c>
      <c r="J50" s="160"/>
      <c r="K50" s="161"/>
      <c r="L50" s="152" t="s">
        <v>96</v>
      </c>
      <c r="M50" s="153"/>
      <c r="N50" s="154"/>
      <c r="O50" s="139" t="s">
        <v>94</v>
      </c>
      <c r="P50" s="139"/>
      <c r="Q50" s="139"/>
      <c r="R50" s="152" t="s">
        <v>95</v>
      </c>
      <c r="S50" s="153"/>
      <c r="T50" s="154"/>
    </row>
    <row r="51" spans="1:20" ht="25.5">
      <c r="A51" s="158"/>
      <c r="B51" s="149"/>
      <c r="C51" s="31" t="s">
        <v>2</v>
      </c>
      <c r="D51" s="31" t="s">
        <v>3</v>
      </c>
      <c r="E51" s="31" t="s">
        <v>4</v>
      </c>
      <c r="F51" s="31" t="s">
        <v>2</v>
      </c>
      <c r="G51" s="31" t="s">
        <v>3</v>
      </c>
      <c r="H51" s="31" t="s">
        <v>4</v>
      </c>
      <c r="I51" s="31" t="s">
        <v>2</v>
      </c>
      <c r="J51" s="31" t="s">
        <v>3</v>
      </c>
      <c r="K51" s="31" t="s">
        <v>4</v>
      </c>
      <c r="L51" s="25" t="s">
        <v>2</v>
      </c>
      <c r="M51" s="25" t="s">
        <v>3</v>
      </c>
      <c r="N51" s="25" t="s">
        <v>4</v>
      </c>
      <c r="O51" s="25" t="s">
        <v>2</v>
      </c>
      <c r="P51" s="25" t="s">
        <v>3</v>
      </c>
      <c r="Q51" s="25" t="s">
        <v>4</v>
      </c>
      <c r="R51" s="25" t="s">
        <v>2</v>
      </c>
      <c r="S51" s="25" t="s">
        <v>3</v>
      </c>
      <c r="T51" s="25" t="s">
        <v>4</v>
      </c>
    </row>
    <row r="52" spans="1:20">
      <c r="A52" s="7">
        <v>1</v>
      </c>
      <c r="B52" s="6" t="s">
        <v>28</v>
      </c>
      <c r="C52" s="41">
        <f>21+34</f>
        <v>55</v>
      </c>
      <c r="D52" s="41">
        <f>19+26</f>
        <v>45</v>
      </c>
      <c r="E52" s="41">
        <f>C52+D52</f>
        <v>100</v>
      </c>
      <c r="F52" s="40">
        <v>6</v>
      </c>
      <c r="G52" s="40">
        <v>16</v>
      </c>
      <c r="H52" s="34">
        <v>22</v>
      </c>
      <c r="I52" s="34">
        <f>C52+F52</f>
        <v>61</v>
      </c>
      <c r="J52" s="34">
        <f>D52+G52</f>
        <v>61</v>
      </c>
      <c r="K52" s="34">
        <f>I52+J52</f>
        <v>122</v>
      </c>
      <c r="L52" s="26">
        <v>8</v>
      </c>
      <c r="M52" s="26">
        <v>6</v>
      </c>
      <c r="N52" s="26">
        <f>L52+M52</f>
        <v>14</v>
      </c>
      <c r="O52" s="27">
        <v>7</v>
      </c>
      <c r="P52" s="27">
        <v>10</v>
      </c>
      <c r="Q52" s="28">
        <v>17</v>
      </c>
      <c r="R52" s="49">
        <f t="shared" ref="R52:R59" si="29">L52+O52</f>
        <v>15</v>
      </c>
      <c r="S52" s="48">
        <f t="shared" ref="S52:S59" si="30">M52+P52</f>
        <v>16</v>
      </c>
      <c r="T52" s="48">
        <f t="shared" ref="T52:T59" si="31">R52+S52</f>
        <v>31</v>
      </c>
    </row>
    <row r="53" spans="1:20">
      <c r="A53" s="7">
        <v>2</v>
      </c>
      <c r="B53" s="6" t="s">
        <v>29</v>
      </c>
      <c r="C53" s="39">
        <f>88+11</f>
        <v>99</v>
      </c>
      <c r="D53" s="39">
        <v>77</v>
      </c>
      <c r="E53" s="41">
        <f t="shared" ref="E53:E59" si="32">C53+D53</f>
        <v>176</v>
      </c>
      <c r="F53" s="40">
        <v>23</v>
      </c>
      <c r="G53" s="40">
        <v>34</v>
      </c>
      <c r="H53" s="34">
        <v>57</v>
      </c>
      <c r="I53" s="34">
        <f t="shared" ref="I53:I59" si="33">C53+F53</f>
        <v>122</v>
      </c>
      <c r="J53" s="34">
        <f t="shared" ref="J53:J59" si="34">D53+G53</f>
        <v>111</v>
      </c>
      <c r="K53" s="34">
        <f t="shared" ref="K53:K59" si="35">I53+J53</f>
        <v>233</v>
      </c>
      <c r="L53" s="26">
        <v>19</v>
      </c>
      <c r="M53" s="26">
        <v>15</v>
      </c>
      <c r="N53" s="26">
        <f t="shared" ref="N53:N59" si="36">L53+M53</f>
        <v>34</v>
      </c>
      <c r="O53" s="27">
        <v>7</v>
      </c>
      <c r="P53" s="27">
        <v>4</v>
      </c>
      <c r="Q53" s="28">
        <v>11</v>
      </c>
      <c r="R53" s="49">
        <f t="shared" si="29"/>
        <v>26</v>
      </c>
      <c r="S53" s="48">
        <f t="shared" si="30"/>
        <v>19</v>
      </c>
      <c r="T53" s="48">
        <f t="shared" si="31"/>
        <v>45</v>
      </c>
    </row>
    <row r="54" spans="1:20">
      <c r="A54" s="7">
        <v>3</v>
      </c>
      <c r="B54" s="6" t="s">
        <v>69</v>
      </c>
      <c r="C54" s="39">
        <f>316+4</f>
        <v>320</v>
      </c>
      <c r="D54" s="39">
        <f>294+9</f>
        <v>303</v>
      </c>
      <c r="E54" s="41">
        <f t="shared" si="32"/>
        <v>623</v>
      </c>
      <c r="F54" s="40">
        <v>46</v>
      </c>
      <c r="G54" s="40">
        <v>37</v>
      </c>
      <c r="H54" s="34">
        <v>83</v>
      </c>
      <c r="I54" s="34">
        <f t="shared" si="33"/>
        <v>366</v>
      </c>
      <c r="J54" s="34">
        <f t="shared" si="34"/>
        <v>340</v>
      </c>
      <c r="K54" s="34">
        <f t="shared" si="35"/>
        <v>706</v>
      </c>
      <c r="L54" s="26">
        <v>8</v>
      </c>
      <c r="M54" s="26">
        <v>5</v>
      </c>
      <c r="N54" s="26">
        <f t="shared" si="36"/>
        <v>13</v>
      </c>
      <c r="O54" s="27">
        <v>1</v>
      </c>
      <c r="P54" s="27">
        <v>0</v>
      </c>
      <c r="Q54" s="28">
        <v>1</v>
      </c>
      <c r="R54" s="49">
        <f t="shared" si="29"/>
        <v>9</v>
      </c>
      <c r="S54" s="48">
        <f t="shared" si="30"/>
        <v>5</v>
      </c>
      <c r="T54" s="48">
        <f t="shared" si="31"/>
        <v>14</v>
      </c>
    </row>
    <row r="55" spans="1:20">
      <c r="A55" s="7">
        <v>4</v>
      </c>
      <c r="B55" s="6" t="s">
        <v>30</v>
      </c>
      <c r="C55" s="39">
        <f>1380+41</f>
        <v>1421</v>
      </c>
      <c r="D55" s="39">
        <f>1362+22</f>
        <v>1384</v>
      </c>
      <c r="E55" s="41">
        <f t="shared" si="32"/>
        <v>2805</v>
      </c>
      <c r="F55" s="40">
        <v>80</v>
      </c>
      <c r="G55" s="40">
        <v>59</v>
      </c>
      <c r="H55" s="34">
        <v>139</v>
      </c>
      <c r="I55" s="34">
        <f t="shared" si="33"/>
        <v>1501</v>
      </c>
      <c r="J55" s="34">
        <f t="shared" si="34"/>
        <v>1443</v>
      </c>
      <c r="K55" s="34">
        <f t="shared" si="35"/>
        <v>2944</v>
      </c>
      <c r="L55" s="26">
        <v>15</v>
      </c>
      <c r="M55" s="26">
        <v>15</v>
      </c>
      <c r="N55" s="26">
        <f t="shared" si="36"/>
        <v>30</v>
      </c>
      <c r="O55" s="27">
        <v>5</v>
      </c>
      <c r="P55" s="27">
        <v>1</v>
      </c>
      <c r="Q55" s="28">
        <v>6</v>
      </c>
      <c r="R55" s="49">
        <f t="shared" si="29"/>
        <v>20</v>
      </c>
      <c r="S55" s="48">
        <f t="shared" si="30"/>
        <v>16</v>
      </c>
      <c r="T55" s="48">
        <f t="shared" si="31"/>
        <v>36</v>
      </c>
    </row>
    <row r="56" spans="1:20">
      <c r="A56" s="7">
        <v>5</v>
      </c>
      <c r="B56" s="6" t="s">
        <v>70</v>
      </c>
      <c r="C56" s="43">
        <f>15+0</f>
        <v>15</v>
      </c>
      <c r="D56" s="43">
        <v>6</v>
      </c>
      <c r="E56" s="41">
        <f t="shared" si="32"/>
        <v>21</v>
      </c>
      <c r="F56" s="40">
        <v>0</v>
      </c>
      <c r="G56" s="40">
        <v>0</v>
      </c>
      <c r="H56" s="34">
        <v>0</v>
      </c>
      <c r="I56" s="34">
        <f t="shared" si="33"/>
        <v>15</v>
      </c>
      <c r="J56" s="34">
        <f t="shared" si="34"/>
        <v>6</v>
      </c>
      <c r="K56" s="34">
        <f t="shared" si="35"/>
        <v>21</v>
      </c>
      <c r="L56" s="26">
        <v>1</v>
      </c>
      <c r="M56" s="26">
        <v>1</v>
      </c>
      <c r="N56" s="26">
        <f t="shared" si="36"/>
        <v>2</v>
      </c>
      <c r="O56" s="27">
        <v>0</v>
      </c>
      <c r="P56" s="27">
        <v>0</v>
      </c>
      <c r="Q56" s="28">
        <v>0</v>
      </c>
      <c r="R56" s="49">
        <f t="shared" si="29"/>
        <v>1</v>
      </c>
      <c r="S56" s="48">
        <f t="shared" si="30"/>
        <v>1</v>
      </c>
      <c r="T56" s="48">
        <f t="shared" si="31"/>
        <v>2</v>
      </c>
    </row>
    <row r="57" spans="1:20">
      <c r="A57" s="7">
        <v>6</v>
      </c>
      <c r="B57" s="6" t="s">
        <v>71</v>
      </c>
      <c r="C57" s="39">
        <v>6</v>
      </c>
      <c r="D57" s="39">
        <v>2</v>
      </c>
      <c r="E57" s="41">
        <f t="shared" si="32"/>
        <v>8</v>
      </c>
      <c r="F57" s="40">
        <v>3</v>
      </c>
      <c r="G57" s="40">
        <v>1</v>
      </c>
      <c r="H57" s="34">
        <v>4</v>
      </c>
      <c r="I57" s="34">
        <f t="shared" si="33"/>
        <v>9</v>
      </c>
      <c r="J57" s="34">
        <f t="shared" si="34"/>
        <v>3</v>
      </c>
      <c r="K57" s="34">
        <f t="shared" si="35"/>
        <v>12</v>
      </c>
      <c r="L57" s="26">
        <v>1</v>
      </c>
      <c r="M57" s="26">
        <v>0</v>
      </c>
      <c r="N57" s="26">
        <f t="shared" si="36"/>
        <v>1</v>
      </c>
      <c r="O57" s="27">
        <v>3</v>
      </c>
      <c r="P57" s="27">
        <v>0</v>
      </c>
      <c r="Q57" s="28">
        <v>3</v>
      </c>
      <c r="R57" s="49">
        <f t="shared" si="29"/>
        <v>4</v>
      </c>
      <c r="S57" s="48">
        <f t="shared" si="30"/>
        <v>0</v>
      </c>
      <c r="T57" s="48">
        <f t="shared" si="31"/>
        <v>4</v>
      </c>
    </row>
    <row r="58" spans="1:20">
      <c r="A58" s="7">
        <v>7</v>
      </c>
      <c r="B58" s="6" t="s">
        <v>32</v>
      </c>
      <c r="C58" s="39">
        <v>12</v>
      </c>
      <c r="D58" s="39">
        <v>10</v>
      </c>
      <c r="E58" s="41">
        <f t="shared" si="32"/>
        <v>22</v>
      </c>
      <c r="F58" s="40">
        <v>3</v>
      </c>
      <c r="G58" s="40">
        <v>2</v>
      </c>
      <c r="H58" s="34">
        <v>5</v>
      </c>
      <c r="I58" s="34">
        <f t="shared" si="33"/>
        <v>15</v>
      </c>
      <c r="J58" s="34">
        <f t="shared" si="34"/>
        <v>12</v>
      </c>
      <c r="K58" s="34">
        <f t="shared" si="35"/>
        <v>27</v>
      </c>
      <c r="L58" s="26">
        <v>0</v>
      </c>
      <c r="M58" s="26">
        <v>0</v>
      </c>
      <c r="N58" s="26">
        <f t="shared" si="36"/>
        <v>0</v>
      </c>
      <c r="O58" s="27">
        <v>0</v>
      </c>
      <c r="P58" s="27">
        <v>0</v>
      </c>
      <c r="Q58" s="28">
        <v>0</v>
      </c>
      <c r="R58" s="49">
        <f t="shared" si="29"/>
        <v>0</v>
      </c>
      <c r="S58" s="48">
        <f t="shared" si="30"/>
        <v>0</v>
      </c>
      <c r="T58" s="48">
        <f t="shared" si="31"/>
        <v>0</v>
      </c>
    </row>
    <row r="59" spans="1:20">
      <c r="A59" s="7">
        <v>8</v>
      </c>
      <c r="B59" s="6" t="s">
        <v>33</v>
      </c>
      <c r="C59" s="39">
        <v>45</v>
      </c>
      <c r="D59" s="39">
        <v>39</v>
      </c>
      <c r="E59" s="41">
        <f t="shared" si="32"/>
        <v>84</v>
      </c>
      <c r="F59" s="40">
        <v>14</v>
      </c>
      <c r="G59" s="40">
        <v>19</v>
      </c>
      <c r="H59" s="34">
        <v>33</v>
      </c>
      <c r="I59" s="34">
        <f t="shared" si="33"/>
        <v>59</v>
      </c>
      <c r="J59" s="34">
        <f t="shared" si="34"/>
        <v>58</v>
      </c>
      <c r="K59" s="34">
        <f t="shared" si="35"/>
        <v>117</v>
      </c>
      <c r="L59" s="26">
        <v>12</v>
      </c>
      <c r="M59" s="26">
        <v>5</v>
      </c>
      <c r="N59" s="26">
        <f t="shared" si="36"/>
        <v>17</v>
      </c>
      <c r="O59" s="27">
        <v>3</v>
      </c>
      <c r="P59" s="27">
        <v>0</v>
      </c>
      <c r="Q59" s="28">
        <v>3</v>
      </c>
      <c r="R59" s="49">
        <f t="shared" si="29"/>
        <v>15</v>
      </c>
      <c r="S59" s="48">
        <f t="shared" si="30"/>
        <v>5</v>
      </c>
      <c r="T59" s="48">
        <f t="shared" si="31"/>
        <v>20</v>
      </c>
    </row>
    <row r="60" spans="1:20">
      <c r="A60" s="180" t="s">
        <v>11</v>
      </c>
      <c r="B60" s="180"/>
      <c r="C60" s="42">
        <f>SUM(C52:C59)</f>
        <v>1973</v>
      </c>
      <c r="D60" s="42">
        <f t="shared" ref="D60:K60" si="37">SUM(D52:D59)</f>
        <v>1866</v>
      </c>
      <c r="E60" s="42">
        <f t="shared" si="37"/>
        <v>3839</v>
      </c>
      <c r="F60" s="42">
        <f t="shared" si="37"/>
        <v>175</v>
      </c>
      <c r="G60" s="42">
        <f t="shared" si="37"/>
        <v>168</v>
      </c>
      <c r="H60" s="42">
        <f t="shared" si="37"/>
        <v>343</v>
      </c>
      <c r="I60" s="42">
        <f t="shared" si="37"/>
        <v>2148</v>
      </c>
      <c r="J60" s="42">
        <f t="shared" si="37"/>
        <v>2034</v>
      </c>
      <c r="K60" s="42">
        <f t="shared" si="37"/>
        <v>4182</v>
      </c>
      <c r="L60" s="46">
        <f>SUM(L52:L59)</f>
        <v>64</v>
      </c>
      <c r="M60" s="46">
        <f t="shared" ref="M60:T60" si="38">SUM(M52:M59)</f>
        <v>47</v>
      </c>
      <c r="N60" s="46">
        <f t="shared" si="38"/>
        <v>111</v>
      </c>
      <c r="O60" s="46">
        <f t="shared" si="38"/>
        <v>26</v>
      </c>
      <c r="P60" s="46">
        <f t="shared" si="38"/>
        <v>15</v>
      </c>
      <c r="Q60" s="46">
        <f t="shared" si="38"/>
        <v>41</v>
      </c>
      <c r="R60" s="46">
        <f t="shared" si="38"/>
        <v>90</v>
      </c>
      <c r="S60" s="46">
        <f t="shared" si="38"/>
        <v>62</v>
      </c>
      <c r="T60" s="46">
        <f t="shared" si="38"/>
        <v>152</v>
      </c>
    </row>
    <row r="63" spans="1:20" ht="12.75" customHeight="1">
      <c r="A63" s="172" t="s">
        <v>34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</row>
    <row r="64" spans="1:20" ht="12.75" customHeight="1">
      <c r="A64" s="18"/>
      <c r="B64" s="18"/>
      <c r="C64" s="138" t="s">
        <v>92</v>
      </c>
      <c r="D64" s="138"/>
      <c r="E64" s="138"/>
      <c r="F64" s="138"/>
      <c r="G64" s="138"/>
      <c r="H64" s="138"/>
      <c r="I64" s="138"/>
      <c r="J64" s="138"/>
      <c r="K64" s="138"/>
      <c r="L64" s="139" t="s">
        <v>93</v>
      </c>
      <c r="M64" s="139"/>
      <c r="N64" s="139"/>
      <c r="O64" s="139"/>
      <c r="P64" s="139"/>
      <c r="Q64" s="139"/>
      <c r="R64" s="139"/>
      <c r="S64" s="139"/>
      <c r="T64" s="139"/>
    </row>
    <row r="65" spans="1:20" ht="25.5" customHeight="1">
      <c r="A65" s="149" t="s">
        <v>1</v>
      </c>
      <c r="B65" s="149" t="s">
        <v>98</v>
      </c>
      <c r="C65" s="159" t="s">
        <v>96</v>
      </c>
      <c r="D65" s="160"/>
      <c r="E65" s="161"/>
      <c r="F65" s="138" t="s">
        <v>94</v>
      </c>
      <c r="G65" s="138"/>
      <c r="H65" s="138"/>
      <c r="I65" s="159" t="s">
        <v>95</v>
      </c>
      <c r="J65" s="160"/>
      <c r="K65" s="161"/>
      <c r="L65" s="152" t="s">
        <v>96</v>
      </c>
      <c r="M65" s="153"/>
      <c r="N65" s="154"/>
      <c r="O65" s="139" t="s">
        <v>94</v>
      </c>
      <c r="P65" s="139"/>
      <c r="Q65" s="139"/>
      <c r="R65" s="152" t="s">
        <v>95</v>
      </c>
      <c r="S65" s="153"/>
      <c r="T65" s="154"/>
    </row>
    <row r="66" spans="1:20" ht="25.5">
      <c r="A66" s="149"/>
      <c r="B66" s="149"/>
      <c r="C66" s="31" t="s">
        <v>2</v>
      </c>
      <c r="D66" s="31" t="s">
        <v>3</v>
      </c>
      <c r="E66" s="31" t="s">
        <v>4</v>
      </c>
      <c r="F66" s="31" t="s">
        <v>2</v>
      </c>
      <c r="G66" s="31" t="s">
        <v>3</v>
      </c>
      <c r="H66" s="31" t="s">
        <v>4</v>
      </c>
      <c r="I66" s="31" t="s">
        <v>2</v>
      </c>
      <c r="J66" s="31" t="s">
        <v>3</v>
      </c>
      <c r="K66" s="31" t="s">
        <v>4</v>
      </c>
      <c r="L66" s="25" t="s">
        <v>2</v>
      </c>
      <c r="M66" s="25" t="s">
        <v>3</v>
      </c>
      <c r="N66" s="25" t="s">
        <v>4</v>
      </c>
      <c r="O66" s="25" t="s">
        <v>2</v>
      </c>
      <c r="P66" s="25" t="s">
        <v>3</v>
      </c>
      <c r="Q66" s="25" t="s">
        <v>4</v>
      </c>
      <c r="R66" s="25" t="s">
        <v>2</v>
      </c>
      <c r="S66" s="25" t="s">
        <v>3</v>
      </c>
      <c r="T66" s="25" t="s">
        <v>4</v>
      </c>
    </row>
    <row r="67" spans="1:20">
      <c r="A67" s="5">
        <v>1</v>
      </c>
      <c r="B67" s="6" t="s">
        <v>72</v>
      </c>
      <c r="C67" s="35">
        <v>6</v>
      </c>
      <c r="D67" s="35">
        <v>8</v>
      </c>
      <c r="E67" s="35">
        <f>C67+D67</f>
        <v>14</v>
      </c>
      <c r="F67" s="33">
        <v>0</v>
      </c>
      <c r="G67" s="33">
        <v>0</v>
      </c>
      <c r="H67" s="34">
        <v>0</v>
      </c>
      <c r="I67" s="34">
        <f>C67+F67</f>
        <v>6</v>
      </c>
      <c r="J67" s="34">
        <f>D67+G67</f>
        <v>8</v>
      </c>
      <c r="K67" s="34">
        <f>I67+J67</f>
        <v>14</v>
      </c>
      <c r="L67" s="26">
        <v>1</v>
      </c>
      <c r="M67" s="26">
        <v>0</v>
      </c>
      <c r="N67" s="26">
        <f>L67+M67</f>
        <v>1</v>
      </c>
      <c r="O67" s="27">
        <v>0</v>
      </c>
      <c r="P67" s="27">
        <v>0</v>
      </c>
      <c r="Q67" s="28">
        <v>0</v>
      </c>
      <c r="R67" s="48">
        <f t="shared" ref="R67:R73" si="39">L67+O67</f>
        <v>1</v>
      </c>
      <c r="S67" s="48">
        <f t="shared" ref="S67:S73" si="40">M67+P67</f>
        <v>0</v>
      </c>
      <c r="T67" s="48">
        <f t="shared" ref="T67:T73" si="41">R67+S67</f>
        <v>1</v>
      </c>
    </row>
    <row r="68" spans="1:20">
      <c r="A68" s="5">
        <v>2</v>
      </c>
      <c r="B68" s="6" t="s">
        <v>73</v>
      </c>
      <c r="C68" s="35">
        <v>24</v>
      </c>
      <c r="D68" s="35">
        <v>30</v>
      </c>
      <c r="E68" s="35">
        <f t="shared" ref="E68:E73" si="42">C68+D68</f>
        <v>54</v>
      </c>
      <c r="F68" s="33">
        <v>10</v>
      </c>
      <c r="G68" s="33">
        <v>9</v>
      </c>
      <c r="H68" s="34">
        <v>19</v>
      </c>
      <c r="I68" s="34">
        <f t="shared" ref="I68:I73" si="43">C68+F68</f>
        <v>34</v>
      </c>
      <c r="J68" s="34">
        <f t="shared" ref="J68:J73" si="44">D68+G68</f>
        <v>39</v>
      </c>
      <c r="K68" s="34">
        <f t="shared" ref="K68:K73" si="45">I68+J68</f>
        <v>73</v>
      </c>
      <c r="L68" s="26">
        <v>44</v>
      </c>
      <c r="M68" s="26">
        <v>32</v>
      </c>
      <c r="N68" s="26">
        <f t="shared" ref="N68:N73" si="46">L68+M68</f>
        <v>76</v>
      </c>
      <c r="O68" s="27">
        <v>10</v>
      </c>
      <c r="P68" s="27">
        <v>3</v>
      </c>
      <c r="Q68" s="28">
        <v>13</v>
      </c>
      <c r="R68" s="48">
        <f t="shared" si="39"/>
        <v>54</v>
      </c>
      <c r="S68" s="48">
        <f t="shared" si="40"/>
        <v>35</v>
      </c>
      <c r="T68" s="48">
        <f t="shared" si="41"/>
        <v>89</v>
      </c>
    </row>
    <row r="69" spans="1:20">
      <c r="A69" s="5">
        <v>3</v>
      </c>
      <c r="B69" s="6" t="s">
        <v>35</v>
      </c>
      <c r="C69" s="35">
        <v>4</v>
      </c>
      <c r="D69" s="35">
        <v>3</v>
      </c>
      <c r="E69" s="35">
        <f t="shared" si="42"/>
        <v>7</v>
      </c>
      <c r="F69" s="33">
        <v>0</v>
      </c>
      <c r="G69" s="33">
        <v>0</v>
      </c>
      <c r="H69" s="34">
        <v>0</v>
      </c>
      <c r="I69" s="34">
        <f t="shared" si="43"/>
        <v>4</v>
      </c>
      <c r="J69" s="34">
        <f t="shared" si="44"/>
        <v>3</v>
      </c>
      <c r="K69" s="34">
        <f t="shared" si="45"/>
        <v>7</v>
      </c>
      <c r="L69" s="26">
        <v>0</v>
      </c>
      <c r="M69" s="26">
        <v>0</v>
      </c>
      <c r="N69" s="26">
        <f t="shared" si="46"/>
        <v>0</v>
      </c>
      <c r="O69" s="27">
        <v>0</v>
      </c>
      <c r="P69" s="27">
        <v>0</v>
      </c>
      <c r="Q69" s="28">
        <v>0</v>
      </c>
      <c r="R69" s="48">
        <f t="shared" si="39"/>
        <v>0</v>
      </c>
      <c r="S69" s="48">
        <f t="shared" si="40"/>
        <v>0</v>
      </c>
      <c r="T69" s="48">
        <f t="shared" si="41"/>
        <v>0</v>
      </c>
    </row>
    <row r="70" spans="1:20">
      <c r="A70" s="5">
        <v>4</v>
      </c>
      <c r="B70" s="6" t="s">
        <v>36</v>
      </c>
      <c r="C70" s="35">
        <v>44</v>
      </c>
      <c r="D70" s="35">
        <v>44</v>
      </c>
      <c r="E70" s="35">
        <f t="shared" si="42"/>
        <v>88</v>
      </c>
      <c r="F70" s="33">
        <v>8</v>
      </c>
      <c r="G70" s="33">
        <v>8</v>
      </c>
      <c r="H70" s="34">
        <v>16</v>
      </c>
      <c r="I70" s="34">
        <f t="shared" si="43"/>
        <v>52</v>
      </c>
      <c r="J70" s="34">
        <f t="shared" si="44"/>
        <v>52</v>
      </c>
      <c r="K70" s="34">
        <f t="shared" si="45"/>
        <v>104</v>
      </c>
      <c r="L70" s="26">
        <v>21</v>
      </c>
      <c r="M70" s="26">
        <v>14</v>
      </c>
      <c r="N70" s="26">
        <f t="shared" si="46"/>
        <v>35</v>
      </c>
      <c r="O70" s="27">
        <v>3</v>
      </c>
      <c r="P70" s="27">
        <v>1</v>
      </c>
      <c r="Q70" s="28">
        <v>4</v>
      </c>
      <c r="R70" s="48">
        <f t="shared" si="39"/>
        <v>24</v>
      </c>
      <c r="S70" s="48">
        <f t="shared" si="40"/>
        <v>15</v>
      </c>
      <c r="T70" s="48">
        <f t="shared" si="41"/>
        <v>39</v>
      </c>
    </row>
    <row r="71" spans="1:20">
      <c r="A71" s="5">
        <v>5</v>
      </c>
      <c r="B71" s="6" t="s">
        <v>37</v>
      </c>
      <c r="C71" s="35">
        <v>41</v>
      </c>
      <c r="D71" s="35">
        <v>38</v>
      </c>
      <c r="E71" s="35">
        <f t="shared" si="42"/>
        <v>79</v>
      </c>
      <c r="F71" s="33">
        <v>5</v>
      </c>
      <c r="G71" s="33">
        <v>1</v>
      </c>
      <c r="H71" s="34">
        <v>6</v>
      </c>
      <c r="I71" s="34">
        <f t="shared" si="43"/>
        <v>46</v>
      </c>
      <c r="J71" s="34">
        <f t="shared" si="44"/>
        <v>39</v>
      </c>
      <c r="K71" s="34">
        <f t="shared" si="45"/>
        <v>85</v>
      </c>
      <c r="L71" s="26">
        <v>14</v>
      </c>
      <c r="M71" s="26">
        <v>8</v>
      </c>
      <c r="N71" s="26">
        <f t="shared" si="46"/>
        <v>22</v>
      </c>
      <c r="O71" s="27">
        <v>10</v>
      </c>
      <c r="P71" s="27">
        <v>8</v>
      </c>
      <c r="Q71" s="28">
        <v>18</v>
      </c>
      <c r="R71" s="48">
        <f t="shared" si="39"/>
        <v>24</v>
      </c>
      <c r="S71" s="48">
        <f t="shared" si="40"/>
        <v>16</v>
      </c>
      <c r="T71" s="48">
        <f t="shared" si="41"/>
        <v>40</v>
      </c>
    </row>
    <row r="72" spans="1:20">
      <c r="A72" s="5">
        <v>6</v>
      </c>
      <c r="B72" s="6" t="s">
        <v>38</v>
      </c>
      <c r="C72" s="32">
        <v>29</v>
      </c>
      <c r="D72" s="32">
        <v>29</v>
      </c>
      <c r="E72" s="35">
        <f t="shared" si="42"/>
        <v>58</v>
      </c>
      <c r="F72" s="33">
        <v>1</v>
      </c>
      <c r="G72" s="33">
        <v>2</v>
      </c>
      <c r="H72" s="34">
        <v>3</v>
      </c>
      <c r="I72" s="34">
        <f t="shared" si="43"/>
        <v>30</v>
      </c>
      <c r="J72" s="34">
        <f t="shared" si="44"/>
        <v>31</v>
      </c>
      <c r="K72" s="34">
        <f t="shared" si="45"/>
        <v>61</v>
      </c>
      <c r="L72" s="26">
        <v>10</v>
      </c>
      <c r="M72" s="26">
        <v>4</v>
      </c>
      <c r="N72" s="26">
        <f t="shared" si="46"/>
        <v>14</v>
      </c>
      <c r="O72" s="27">
        <v>2</v>
      </c>
      <c r="P72" s="27">
        <v>0</v>
      </c>
      <c r="Q72" s="28">
        <v>2</v>
      </c>
      <c r="R72" s="48">
        <f t="shared" si="39"/>
        <v>12</v>
      </c>
      <c r="S72" s="48">
        <f t="shared" si="40"/>
        <v>4</v>
      </c>
      <c r="T72" s="48">
        <f t="shared" si="41"/>
        <v>16</v>
      </c>
    </row>
    <row r="73" spans="1:20">
      <c r="A73" s="5">
        <v>7</v>
      </c>
      <c r="B73" s="6" t="s">
        <v>39</v>
      </c>
      <c r="C73" s="35">
        <v>36</v>
      </c>
      <c r="D73" s="35">
        <v>38</v>
      </c>
      <c r="E73" s="35">
        <f t="shared" si="42"/>
        <v>74</v>
      </c>
      <c r="F73" s="33">
        <v>4</v>
      </c>
      <c r="G73" s="33">
        <v>2</v>
      </c>
      <c r="H73" s="34">
        <v>6</v>
      </c>
      <c r="I73" s="34">
        <f t="shared" si="43"/>
        <v>40</v>
      </c>
      <c r="J73" s="34">
        <f t="shared" si="44"/>
        <v>40</v>
      </c>
      <c r="K73" s="34">
        <f t="shared" si="45"/>
        <v>80</v>
      </c>
      <c r="L73" s="26">
        <v>22</v>
      </c>
      <c r="M73" s="26">
        <v>8</v>
      </c>
      <c r="N73" s="26">
        <f t="shared" si="46"/>
        <v>30</v>
      </c>
      <c r="O73" s="27">
        <v>5</v>
      </c>
      <c r="P73" s="27">
        <v>1</v>
      </c>
      <c r="Q73" s="28">
        <v>6</v>
      </c>
      <c r="R73" s="48">
        <f t="shared" si="39"/>
        <v>27</v>
      </c>
      <c r="S73" s="48">
        <f t="shared" si="40"/>
        <v>9</v>
      </c>
      <c r="T73" s="48">
        <f t="shared" si="41"/>
        <v>36</v>
      </c>
    </row>
    <row r="74" spans="1:20">
      <c r="A74" s="174" t="s">
        <v>11</v>
      </c>
      <c r="B74" s="174"/>
      <c r="C74" s="38">
        <f>SUM(C67:C73)</f>
        <v>184</v>
      </c>
      <c r="D74" s="38">
        <f t="shared" ref="D74:K74" si="47">SUM(D67:D73)</f>
        <v>190</v>
      </c>
      <c r="E74" s="38">
        <f t="shared" si="47"/>
        <v>374</v>
      </c>
      <c r="F74" s="38">
        <f t="shared" si="47"/>
        <v>28</v>
      </c>
      <c r="G74" s="38">
        <f t="shared" si="47"/>
        <v>22</v>
      </c>
      <c r="H74" s="38">
        <f t="shared" si="47"/>
        <v>50</v>
      </c>
      <c r="I74" s="38">
        <f t="shared" si="47"/>
        <v>212</v>
      </c>
      <c r="J74" s="38">
        <f t="shared" si="47"/>
        <v>212</v>
      </c>
      <c r="K74" s="38">
        <f t="shared" si="47"/>
        <v>424</v>
      </c>
      <c r="L74" s="29">
        <f>SUM(L67:L73)</f>
        <v>112</v>
      </c>
      <c r="M74" s="29">
        <f t="shared" ref="M74:T74" si="48">SUM(M67:M73)</f>
        <v>66</v>
      </c>
      <c r="N74" s="29">
        <f t="shared" si="48"/>
        <v>178</v>
      </c>
      <c r="O74" s="29">
        <f t="shared" si="48"/>
        <v>30</v>
      </c>
      <c r="P74" s="29">
        <f t="shared" si="48"/>
        <v>13</v>
      </c>
      <c r="Q74" s="29">
        <f t="shared" si="48"/>
        <v>43</v>
      </c>
      <c r="R74" s="29">
        <f t="shared" si="48"/>
        <v>142</v>
      </c>
      <c r="S74" s="29">
        <f t="shared" si="48"/>
        <v>79</v>
      </c>
      <c r="T74" s="29">
        <f t="shared" si="48"/>
        <v>221</v>
      </c>
    </row>
    <row r="75" spans="1:20">
      <c r="A75" s="176"/>
      <c r="B75" s="177"/>
      <c r="C75" s="177"/>
      <c r="D75" s="177"/>
      <c r="E75" s="177"/>
      <c r="F75" s="177"/>
      <c r="G75" s="177"/>
      <c r="H75" s="177"/>
      <c r="I75" s="14"/>
      <c r="J75" s="14"/>
      <c r="K75" s="14"/>
      <c r="L75" s="14"/>
      <c r="M75" s="14"/>
      <c r="N75" s="14"/>
    </row>
    <row r="76" spans="1:20" ht="13.5" thickBot="1">
      <c r="A76" s="178"/>
      <c r="B76" s="179"/>
      <c r="C76" s="179"/>
      <c r="D76" s="179"/>
      <c r="E76" s="179"/>
      <c r="F76" s="179"/>
      <c r="G76" s="179"/>
      <c r="H76" s="179"/>
      <c r="I76" s="17"/>
      <c r="J76" s="17"/>
      <c r="K76" s="17"/>
      <c r="L76" s="17"/>
      <c r="M76" s="17"/>
      <c r="N76" s="17"/>
    </row>
    <row r="77" spans="1:20" ht="12.75" customHeight="1">
      <c r="A77" s="173" t="s">
        <v>43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</row>
    <row r="78" spans="1:20" ht="12.75" customHeight="1">
      <c r="A78" s="18"/>
      <c r="B78" s="18"/>
      <c r="C78" s="138" t="s">
        <v>92</v>
      </c>
      <c r="D78" s="138"/>
      <c r="E78" s="138"/>
      <c r="F78" s="138"/>
      <c r="G78" s="138"/>
      <c r="H78" s="138"/>
      <c r="I78" s="138"/>
      <c r="J78" s="138"/>
      <c r="K78" s="138"/>
      <c r="L78" s="139" t="s">
        <v>93</v>
      </c>
      <c r="M78" s="139"/>
      <c r="N78" s="139"/>
      <c r="O78" s="139"/>
      <c r="P78" s="139"/>
      <c r="Q78" s="139"/>
      <c r="R78" s="139"/>
      <c r="S78" s="139"/>
      <c r="T78" s="139"/>
    </row>
    <row r="79" spans="1:20" ht="25.5" customHeight="1">
      <c r="A79" s="149" t="s">
        <v>1</v>
      </c>
      <c r="B79" s="149" t="s">
        <v>98</v>
      </c>
      <c r="C79" s="159" t="s">
        <v>96</v>
      </c>
      <c r="D79" s="160"/>
      <c r="E79" s="161"/>
      <c r="F79" s="138" t="s">
        <v>94</v>
      </c>
      <c r="G79" s="138"/>
      <c r="H79" s="138"/>
      <c r="I79" s="159" t="s">
        <v>95</v>
      </c>
      <c r="J79" s="160"/>
      <c r="K79" s="161"/>
      <c r="L79" s="152" t="s">
        <v>96</v>
      </c>
      <c r="M79" s="153"/>
      <c r="N79" s="154"/>
      <c r="O79" s="139" t="s">
        <v>94</v>
      </c>
      <c r="P79" s="139"/>
      <c r="Q79" s="139"/>
      <c r="R79" s="152" t="s">
        <v>95</v>
      </c>
      <c r="S79" s="153"/>
      <c r="T79" s="154"/>
    </row>
    <row r="80" spans="1:20" ht="25.5">
      <c r="A80" s="149"/>
      <c r="B80" s="149"/>
      <c r="C80" s="31" t="s">
        <v>2</v>
      </c>
      <c r="D80" s="31" t="s">
        <v>3</v>
      </c>
      <c r="E80" s="31" t="s">
        <v>4</v>
      </c>
      <c r="F80" s="31" t="s">
        <v>2</v>
      </c>
      <c r="G80" s="31" t="s">
        <v>3</v>
      </c>
      <c r="H80" s="31" t="s">
        <v>4</v>
      </c>
      <c r="I80" s="31" t="s">
        <v>2</v>
      </c>
      <c r="J80" s="31" t="s">
        <v>3</v>
      </c>
      <c r="K80" s="31" t="s">
        <v>4</v>
      </c>
      <c r="L80" s="25" t="s">
        <v>2</v>
      </c>
      <c r="M80" s="25" t="s">
        <v>3</v>
      </c>
      <c r="N80" s="25" t="s">
        <v>4</v>
      </c>
      <c r="O80" s="25" t="s">
        <v>2</v>
      </c>
      <c r="P80" s="25" t="s">
        <v>3</v>
      </c>
      <c r="Q80" s="25" t="s">
        <v>4</v>
      </c>
      <c r="R80" s="25" t="s">
        <v>2</v>
      </c>
      <c r="S80" s="25" t="s">
        <v>3</v>
      </c>
      <c r="T80" s="25" t="s">
        <v>4</v>
      </c>
    </row>
    <row r="81" spans="1:20">
      <c r="A81" s="5">
        <v>1</v>
      </c>
      <c r="B81" s="6" t="s">
        <v>44</v>
      </c>
      <c r="C81" s="39">
        <v>25</v>
      </c>
      <c r="D81" s="39">
        <v>27</v>
      </c>
      <c r="E81" s="39">
        <f>C81+D81</f>
        <v>52</v>
      </c>
      <c r="F81" s="33">
        <v>6</v>
      </c>
      <c r="G81" s="33">
        <v>4</v>
      </c>
      <c r="H81" s="34">
        <v>10</v>
      </c>
      <c r="I81" s="34">
        <f>C81+F81</f>
        <v>31</v>
      </c>
      <c r="J81" s="34">
        <f>D81+G81</f>
        <v>31</v>
      </c>
      <c r="K81" s="34">
        <f>I81+J81</f>
        <v>62</v>
      </c>
      <c r="L81" s="26">
        <v>20</v>
      </c>
      <c r="M81" s="26">
        <v>13</v>
      </c>
      <c r="N81" s="26">
        <f>L81+M81</f>
        <v>33</v>
      </c>
      <c r="O81" s="27">
        <v>8</v>
      </c>
      <c r="P81" s="27">
        <v>6</v>
      </c>
      <c r="Q81" s="28">
        <v>14</v>
      </c>
      <c r="R81" s="48">
        <f t="shared" ref="R81:R88" si="49">L81+O81</f>
        <v>28</v>
      </c>
      <c r="S81" s="48">
        <f t="shared" ref="S81:S88" si="50">M81+P81</f>
        <v>19</v>
      </c>
      <c r="T81" s="48">
        <f t="shared" ref="T81:T88" si="51">R81+S81</f>
        <v>47</v>
      </c>
    </row>
    <row r="82" spans="1:20">
      <c r="A82" s="5">
        <v>2</v>
      </c>
      <c r="B82" s="6" t="s">
        <v>45</v>
      </c>
      <c r="C82" s="39">
        <v>19</v>
      </c>
      <c r="D82" s="39">
        <v>13</v>
      </c>
      <c r="E82" s="39">
        <f t="shared" ref="E82:E88" si="52">C82+D82</f>
        <v>32</v>
      </c>
      <c r="F82" s="33">
        <v>4</v>
      </c>
      <c r="G82" s="33">
        <v>2</v>
      </c>
      <c r="H82" s="34">
        <v>6</v>
      </c>
      <c r="I82" s="34">
        <f t="shared" ref="I82:I88" si="53">C82+F82</f>
        <v>23</v>
      </c>
      <c r="J82" s="34">
        <f t="shared" ref="J82:J88" si="54">D82+G82</f>
        <v>15</v>
      </c>
      <c r="K82" s="34">
        <f t="shared" ref="K82:K88" si="55">I82+J82</f>
        <v>38</v>
      </c>
      <c r="L82" s="26">
        <v>16</v>
      </c>
      <c r="M82" s="26">
        <v>9</v>
      </c>
      <c r="N82" s="26">
        <f t="shared" ref="N82:N88" si="56">L82+M82</f>
        <v>25</v>
      </c>
      <c r="O82" s="27">
        <v>2</v>
      </c>
      <c r="P82" s="27">
        <v>2</v>
      </c>
      <c r="Q82" s="28">
        <v>4</v>
      </c>
      <c r="R82" s="48">
        <f t="shared" si="49"/>
        <v>18</v>
      </c>
      <c r="S82" s="48">
        <f t="shared" si="50"/>
        <v>11</v>
      </c>
      <c r="T82" s="48">
        <f t="shared" si="51"/>
        <v>29</v>
      </c>
    </row>
    <row r="83" spans="1:20">
      <c r="A83" s="5">
        <v>3</v>
      </c>
      <c r="B83" s="6" t="s">
        <v>46</v>
      </c>
      <c r="C83" s="39">
        <v>37</v>
      </c>
      <c r="D83" s="39">
        <v>27</v>
      </c>
      <c r="E83" s="39">
        <f t="shared" si="52"/>
        <v>64</v>
      </c>
      <c r="F83" s="33">
        <v>14</v>
      </c>
      <c r="G83" s="33">
        <v>8</v>
      </c>
      <c r="H83" s="34">
        <v>22</v>
      </c>
      <c r="I83" s="34">
        <f t="shared" si="53"/>
        <v>51</v>
      </c>
      <c r="J83" s="34">
        <f t="shared" si="54"/>
        <v>35</v>
      </c>
      <c r="K83" s="34">
        <f t="shared" si="55"/>
        <v>86</v>
      </c>
      <c r="L83" s="26">
        <v>32</v>
      </c>
      <c r="M83" s="26">
        <v>12</v>
      </c>
      <c r="N83" s="26">
        <f t="shared" si="56"/>
        <v>44</v>
      </c>
      <c r="O83" s="27">
        <v>10</v>
      </c>
      <c r="P83" s="27">
        <v>3</v>
      </c>
      <c r="Q83" s="28">
        <v>13</v>
      </c>
      <c r="R83" s="48">
        <f t="shared" si="49"/>
        <v>42</v>
      </c>
      <c r="S83" s="48">
        <f t="shared" si="50"/>
        <v>15</v>
      </c>
      <c r="T83" s="48">
        <f t="shared" si="51"/>
        <v>57</v>
      </c>
    </row>
    <row r="84" spans="1:20">
      <c r="A84" s="5">
        <v>4</v>
      </c>
      <c r="B84" s="6" t="s">
        <v>74</v>
      </c>
      <c r="C84" s="39">
        <v>31</v>
      </c>
      <c r="D84" s="39">
        <v>24</v>
      </c>
      <c r="E84" s="39">
        <f t="shared" si="52"/>
        <v>55</v>
      </c>
      <c r="F84" s="33">
        <v>5</v>
      </c>
      <c r="G84" s="33">
        <v>11</v>
      </c>
      <c r="H84" s="34">
        <v>16</v>
      </c>
      <c r="I84" s="34">
        <f t="shared" si="53"/>
        <v>36</v>
      </c>
      <c r="J84" s="34">
        <f t="shared" si="54"/>
        <v>35</v>
      </c>
      <c r="K84" s="34">
        <f t="shared" si="55"/>
        <v>71</v>
      </c>
      <c r="L84" s="26">
        <v>6</v>
      </c>
      <c r="M84" s="26">
        <v>5</v>
      </c>
      <c r="N84" s="26">
        <f t="shared" si="56"/>
        <v>11</v>
      </c>
      <c r="O84" s="27">
        <v>1</v>
      </c>
      <c r="P84" s="27">
        <v>0</v>
      </c>
      <c r="Q84" s="28">
        <v>1</v>
      </c>
      <c r="R84" s="48">
        <f t="shared" si="49"/>
        <v>7</v>
      </c>
      <c r="S84" s="48">
        <f t="shared" si="50"/>
        <v>5</v>
      </c>
      <c r="T84" s="48">
        <f t="shared" si="51"/>
        <v>12</v>
      </c>
    </row>
    <row r="85" spans="1:20">
      <c r="A85" s="5">
        <v>5</v>
      </c>
      <c r="B85" s="6" t="s">
        <v>47</v>
      </c>
      <c r="C85" s="39">
        <v>36</v>
      </c>
      <c r="D85" s="39">
        <v>33</v>
      </c>
      <c r="E85" s="39">
        <f t="shared" si="52"/>
        <v>69</v>
      </c>
      <c r="F85" s="33">
        <v>8</v>
      </c>
      <c r="G85" s="33">
        <v>11</v>
      </c>
      <c r="H85" s="34">
        <v>19</v>
      </c>
      <c r="I85" s="34">
        <f t="shared" si="53"/>
        <v>44</v>
      </c>
      <c r="J85" s="34">
        <f t="shared" si="54"/>
        <v>44</v>
      </c>
      <c r="K85" s="34">
        <f t="shared" si="55"/>
        <v>88</v>
      </c>
      <c r="L85" s="26">
        <v>7</v>
      </c>
      <c r="M85" s="26">
        <v>4</v>
      </c>
      <c r="N85" s="26">
        <f t="shared" si="56"/>
        <v>11</v>
      </c>
      <c r="O85" s="27">
        <v>5</v>
      </c>
      <c r="P85" s="27">
        <v>0</v>
      </c>
      <c r="Q85" s="28">
        <v>5</v>
      </c>
      <c r="R85" s="48">
        <f t="shared" si="49"/>
        <v>12</v>
      </c>
      <c r="S85" s="48">
        <f t="shared" si="50"/>
        <v>4</v>
      </c>
      <c r="T85" s="48">
        <f t="shared" si="51"/>
        <v>16</v>
      </c>
    </row>
    <row r="86" spans="1:20">
      <c r="A86" s="5">
        <v>6</v>
      </c>
      <c r="B86" s="6" t="s">
        <v>50</v>
      </c>
      <c r="C86" s="39">
        <v>36</v>
      </c>
      <c r="D86" s="39">
        <v>44</v>
      </c>
      <c r="E86" s="39">
        <f t="shared" si="52"/>
        <v>80</v>
      </c>
      <c r="F86" s="33">
        <v>9</v>
      </c>
      <c r="G86" s="33">
        <v>11</v>
      </c>
      <c r="H86" s="34">
        <v>20</v>
      </c>
      <c r="I86" s="34">
        <f t="shared" si="53"/>
        <v>45</v>
      </c>
      <c r="J86" s="34">
        <f t="shared" si="54"/>
        <v>55</v>
      </c>
      <c r="K86" s="34">
        <f t="shared" si="55"/>
        <v>100</v>
      </c>
      <c r="L86" s="26">
        <v>3</v>
      </c>
      <c r="M86" s="26">
        <v>1</v>
      </c>
      <c r="N86" s="26">
        <f t="shared" si="56"/>
        <v>4</v>
      </c>
      <c r="O86" s="27">
        <v>1</v>
      </c>
      <c r="P86" s="27">
        <v>2</v>
      </c>
      <c r="Q86" s="28">
        <v>3</v>
      </c>
      <c r="R86" s="48">
        <f t="shared" si="49"/>
        <v>4</v>
      </c>
      <c r="S86" s="48">
        <f t="shared" si="50"/>
        <v>3</v>
      </c>
      <c r="T86" s="48">
        <f t="shared" si="51"/>
        <v>7</v>
      </c>
    </row>
    <row r="87" spans="1:20">
      <c r="A87" s="5">
        <v>7</v>
      </c>
      <c r="B87" s="6" t="s">
        <v>51</v>
      </c>
      <c r="C87" s="39">
        <v>21</v>
      </c>
      <c r="D87" s="39">
        <v>10</v>
      </c>
      <c r="E87" s="39">
        <f t="shared" si="52"/>
        <v>31</v>
      </c>
      <c r="F87" s="33">
        <v>0</v>
      </c>
      <c r="G87" s="33">
        <v>0</v>
      </c>
      <c r="H87" s="34">
        <v>0</v>
      </c>
      <c r="I87" s="34">
        <f t="shared" si="53"/>
        <v>21</v>
      </c>
      <c r="J87" s="34">
        <f t="shared" si="54"/>
        <v>10</v>
      </c>
      <c r="K87" s="34">
        <f t="shared" si="55"/>
        <v>31</v>
      </c>
      <c r="L87" s="26">
        <v>14</v>
      </c>
      <c r="M87" s="26">
        <v>8</v>
      </c>
      <c r="N87" s="26">
        <f t="shared" si="56"/>
        <v>22</v>
      </c>
      <c r="O87" s="27">
        <v>3</v>
      </c>
      <c r="P87" s="27">
        <v>3</v>
      </c>
      <c r="Q87" s="28">
        <v>6</v>
      </c>
      <c r="R87" s="48">
        <f t="shared" si="49"/>
        <v>17</v>
      </c>
      <c r="S87" s="48">
        <f t="shared" si="50"/>
        <v>11</v>
      </c>
      <c r="T87" s="48">
        <f t="shared" si="51"/>
        <v>28</v>
      </c>
    </row>
    <row r="88" spans="1:20">
      <c r="A88" s="5">
        <v>8</v>
      </c>
      <c r="B88" s="6" t="s">
        <v>52</v>
      </c>
      <c r="C88" s="39">
        <v>14</v>
      </c>
      <c r="D88" s="39">
        <v>8</v>
      </c>
      <c r="E88" s="39">
        <f t="shared" si="52"/>
        <v>22</v>
      </c>
      <c r="F88" s="33">
        <v>0</v>
      </c>
      <c r="G88" s="33">
        <v>0</v>
      </c>
      <c r="H88" s="34">
        <v>0</v>
      </c>
      <c r="I88" s="34">
        <f t="shared" si="53"/>
        <v>14</v>
      </c>
      <c r="J88" s="34">
        <f t="shared" si="54"/>
        <v>8</v>
      </c>
      <c r="K88" s="34">
        <f t="shared" si="55"/>
        <v>22</v>
      </c>
      <c r="L88" s="26">
        <v>0</v>
      </c>
      <c r="M88" s="26">
        <v>0</v>
      </c>
      <c r="N88" s="26">
        <f t="shared" si="56"/>
        <v>0</v>
      </c>
      <c r="O88" s="27">
        <v>0</v>
      </c>
      <c r="P88" s="27">
        <v>0</v>
      </c>
      <c r="Q88" s="28">
        <v>0</v>
      </c>
      <c r="R88" s="48">
        <f t="shared" si="49"/>
        <v>0</v>
      </c>
      <c r="S88" s="48">
        <f t="shared" si="50"/>
        <v>0</v>
      </c>
      <c r="T88" s="48">
        <f t="shared" si="51"/>
        <v>0</v>
      </c>
    </row>
    <row r="89" spans="1:20">
      <c r="A89" s="174" t="s">
        <v>11</v>
      </c>
      <c r="B89" s="174"/>
      <c r="C89" s="38">
        <f>SUM(C81:C88)</f>
        <v>219</v>
      </c>
      <c r="D89" s="38">
        <f t="shared" ref="D89:T89" si="57">SUM(D81:D88)</f>
        <v>186</v>
      </c>
      <c r="E89" s="38">
        <f t="shared" si="57"/>
        <v>405</v>
      </c>
      <c r="F89" s="38">
        <f t="shared" si="57"/>
        <v>46</v>
      </c>
      <c r="G89" s="38">
        <f t="shared" si="57"/>
        <v>47</v>
      </c>
      <c r="H89" s="38">
        <f t="shared" si="57"/>
        <v>93</v>
      </c>
      <c r="I89" s="38">
        <f t="shared" si="57"/>
        <v>265</v>
      </c>
      <c r="J89" s="38">
        <f t="shared" si="57"/>
        <v>233</v>
      </c>
      <c r="K89" s="38">
        <f t="shared" si="57"/>
        <v>498</v>
      </c>
      <c r="L89" s="29">
        <f t="shared" si="57"/>
        <v>98</v>
      </c>
      <c r="M89" s="29">
        <f t="shared" si="57"/>
        <v>52</v>
      </c>
      <c r="N89" s="29">
        <f t="shared" si="57"/>
        <v>150</v>
      </c>
      <c r="O89" s="29">
        <f t="shared" si="57"/>
        <v>30</v>
      </c>
      <c r="P89" s="29">
        <f t="shared" si="57"/>
        <v>16</v>
      </c>
      <c r="Q89" s="29">
        <f t="shared" si="57"/>
        <v>46</v>
      </c>
      <c r="R89" s="29">
        <f t="shared" si="57"/>
        <v>128</v>
      </c>
      <c r="S89" s="29">
        <f t="shared" si="57"/>
        <v>68</v>
      </c>
      <c r="T89" s="29">
        <f t="shared" si="57"/>
        <v>196</v>
      </c>
    </row>
    <row r="90" spans="1:20">
      <c r="A90" s="175"/>
      <c r="B90" s="175"/>
      <c r="C90" s="175"/>
      <c r="D90" s="175"/>
      <c r="E90" s="175"/>
      <c r="F90" s="175"/>
      <c r="G90" s="175"/>
      <c r="H90" s="175"/>
      <c r="I90" s="12"/>
      <c r="J90" s="12"/>
      <c r="K90" s="12"/>
      <c r="L90" s="12"/>
      <c r="M90" s="12"/>
      <c r="N90" s="12"/>
    </row>
    <row r="91" spans="1:20">
      <c r="A91" s="181"/>
      <c r="B91" s="181"/>
      <c r="C91" s="181"/>
      <c r="D91" s="181"/>
      <c r="E91" s="181"/>
      <c r="F91" s="181"/>
      <c r="G91" s="181"/>
      <c r="H91" s="181"/>
      <c r="I91" s="13"/>
      <c r="J91" s="13"/>
      <c r="K91" s="13"/>
      <c r="L91" s="13"/>
      <c r="M91" s="13"/>
      <c r="N91" s="13"/>
    </row>
    <row r="93" spans="1:20" ht="12.75" customHeight="1">
      <c r="A93" s="169" t="s">
        <v>53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</row>
    <row r="94" spans="1:20" ht="12.75" customHeight="1">
      <c r="A94" s="15"/>
      <c r="B94" s="15"/>
      <c r="C94" s="138" t="s">
        <v>92</v>
      </c>
      <c r="D94" s="138"/>
      <c r="E94" s="138"/>
      <c r="F94" s="138"/>
      <c r="G94" s="138"/>
      <c r="H94" s="138"/>
      <c r="I94" s="138"/>
      <c r="J94" s="138"/>
      <c r="K94" s="138"/>
      <c r="L94" s="139" t="s">
        <v>93</v>
      </c>
      <c r="M94" s="139"/>
      <c r="N94" s="139"/>
      <c r="O94" s="139"/>
      <c r="P94" s="139"/>
      <c r="Q94" s="139"/>
      <c r="R94" s="139"/>
      <c r="S94" s="139"/>
      <c r="T94" s="139"/>
    </row>
    <row r="95" spans="1:20" ht="25.5" customHeight="1">
      <c r="A95" s="149" t="s">
        <v>1</v>
      </c>
      <c r="B95" s="149" t="s">
        <v>98</v>
      </c>
      <c r="C95" s="159" t="s">
        <v>96</v>
      </c>
      <c r="D95" s="160"/>
      <c r="E95" s="161"/>
      <c r="F95" s="138" t="s">
        <v>94</v>
      </c>
      <c r="G95" s="138"/>
      <c r="H95" s="138"/>
      <c r="I95" s="159" t="s">
        <v>95</v>
      </c>
      <c r="J95" s="160"/>
      <c r="K95" s="161"/>
      <c r="L95" s="144" t="s">
        <v>96</v>
      </c>
      <c r="M95" s="139"/>
      <c r="N95" s="139"/>
      <c r="O95" s="139" t="s">
        <v>94</v>
      </c>
      <c r="P95" s="139"/>
      <c r="Q95" s="139"/>
      <c r="R95" s="144" t="s">
        <v>95</v>
      </c>
      <c r="S95" s="139"/>
      <c r="T95" s="139"/>
    </row>
    <row r="96" spans="1:20" ht="25.5">
      <c r="A96" s="149"/>
      <c r="B96" s="149"/>
      <c r="C96" s="31" t="s">
        <v>2</v>
      </c>
      <c r="D96" s="31" t="s">
        <v>3</v>
      </c>
      <c r="E96" s="31" t="s">
        <v>4</v>
      </c>
      <c r="F96" s="31" t="s">
        <v>2</v>
      </c>
      <c r="G96" s="31" t="s">
        <v>3</v>
      </c>
      <c r="H96" s="31" t="s">
        <v>4</v>
      </c>
      <c r="I96" s="31" t="s">
        <v>2</v>
      </c>
      <c r="J96" s="31" t="s">
        <v>3</v>
      </c>
      <c r="K96" s="31" t="s">
        <v>4</v>
      </c>
      <c r="L96" s="25" t="s">
        <v>2</v>
      </c>
      <c r="M96" s="25" t="s">
        <v>3</v>
      </c>
      <c r="N96" s="25" t="s">
        <v>4</v>
      </c>
      <c r="O96" s="25" t="s">
        <v>2</v>
      </c>
      <c r="P96" s="25" t="s">
        <v>3</v>
      </c>
      <c r="Q96" s="25" t="s">
        <v>4</v>
      </c>
      <c r="R96" s="25" t="s">
        <v>2</v>
      </c>
      <c r="S96" s="25" t="s">
        <v>3</v>
      </c>
      <c r="T96" s="25" t="s">
        <v>4</v>
      </c>
    </row>
    <row r="97" spans="1:20">
      <c r="A97" s="5">
        <v>1</v>
      </c>
      <c r="B97" s="6" t="s">
        <v>54</v>
      </c>
      <c r="C97" s="35">
        <v>0</v>
      </c>
      <c r="D97" s="35">
        <v>5</v>
      </c>
      <c r="E97" s="35">
        <f>C97+D97</f>
        <v>5</v>
      </c>
      <c r="F97" s="33">
        <v>0</v>
      </c>
      <c r="G97" s="33">
        <v>0</v>
      </c>
      <c r="H97" s="34">
        <v>0</v>
      </c>
      <c r="I97" s="34">
        <f t="shared" ref="I97:J100" si="58">C97+F97</f>
        <v>0</v>
      </c>
      <c r="J97" s="34">
        <f t="shared" si="58"/>
        <v>5</v>
      </c>
      <c r="K97" s="34">
        <f>I97+J97</f>
        <v>5</v>
      </c>
      <c r="L97" s="26">
        <v>0</v>
      </c>
      <c r="M97" s="26">
        <v>0</v>
      </c>
      <c r="N97" s="26">
        <f>L97+M97</f>
        <v>0</v>
      </c>
      <c r="O97" s="27">
        <v>1</v>
      </c>
      <c r="P97" s="27">
        <v>1</v>
      </c>
      <c r="Q97" s="28">
        <v>2</v>
      </c>
      <c r="R97" s="48">
        <f t="shared" ref="R97:S100" si="59">L97+O97</f>
        <v>1</v>
      </c>
      <c r="S97" s="48">
        <f t="shared" si="59"/>
        <v>1</v>
      </c>
      <c r="T97" s="48">
        <f>R97+S97</f>
        <v>2</v>
      </c>
    </row>
    <row r="98" spans="1:20">
      <c r="A98" s="5">
        <v>2</v>
      </c>
      <c r="B98" s="6" t="s">
        <v>55</v>
      </c>
      <c r="C98" s="35">
        <f>52+65</f>
        <v>117</v>
      </c>
      <c r="D98" s="35">
        <f>85+50</f>
        <v>135</v>
      </c>
      <c r="E98" s="35">
        <f>C98+D98</f>
        <v>252</v>
      </c>
      <c r="F98" s="33">
        <v>40</v>
      </c>
      <c r="G98" s="33">
        <v>43</v>
      </c>
      <c r="H98" s="34">
        <v>83</v>
      </c>
      <c r="I98" s="34">
        <f t="shared" si="58"/>
        <v>157</v>
      </c>
      <c r="J98" s="34">
        <f t="shared" si="58"/>
        <v>178</v>
      </c>
      <c r="K98" s="34">
        <f>I98+J98</f>
        <v>335</v>
      </c>
      <c r="L98" s="26">
        <v>20</v>
      </c>
      <c r="M98" s="26">
        <v>10</v>
      </c>
      <c r="N98" s="26">
        <f>L98+M98</f>
        <v>30</v>
      </c>
      <c r="O98" s="27">
        <v>0</v>
      </c>
      <c r="P98" s="27">
        <v>0</v>
      </c>
      <c r="Q98" s="28">
        <v>0</v>
      </c>
      <c r="R98" s="48">
        <f t="shared" si="59"/>
        <v>20</v>
      </c>
      <c r="S98" s="48">
        <f t="shared" si="59"/>
        <v>10</v>
      </c>
      <c r="T98" s="48">
        <f>R98+S98</f>
        <v>30</v>
      </c>
    </row>
    <row r="99" spans="1:20">
      <c r="A99" s="5">
        <v>3</v>
      </c>
      <c r="B99" s="6" t="s">
        <v>56</v>
      </c>
      <c r="C99" s="35">
        <f>55+14</f>
        <v>69</v>
      </c>
      <c r="D99" s="35">
        <f>56+17</f>
        <v>73</v>
      </c>
      <c r="E99" s="35">
        <f>C99+D99</f>
        <v>142</v>
      </c>
      <c r="F99" s="33">
        <v>48</v>
      </c>
      <c r="G99" s="33">
        <v>37</v>
      </c>
      <c r="H99" s="34">
        <v>85</v>
      </c>
      <c r="I99" s="34">
        <f t="shared" si="58"/>
        <v>117</v>
      </c>
      <c r="J99" s="34">
        <f t="shared" si="58"/>
        <v>110</v>
      </c>
      <c r="K99" s="34">
        <f>I99+J99</f>
        <v>227</v>
      </c>
      <c r="L99" s="26">
        <v>52</v>
      </c>
      <c r="M99" s="26">
        <v>38</v>
      </c>
      <c r="N99" s="26">
        <f>L99+M99</f>
        <v>90</v>
      </c>
      <c r="O99" s="27">
        <v>18</v>
      </c>
      <c r="P99" s="27">
        <v>8</v>
      </c>
      <c r="Q99" s="28">
        <v>26</v>
      </c>
      <c r="R99" s="48">
        <f t="shared" si="59"/>
        <v>70</v>
      </c>
      <c r="S99" s="48">
        <f t="shared" si="59"/>
        <v>46</v>
      </c>
      <c r="T99" s="48">
        <f>R99+S99</f>
        <v>116</v>
      </c>
    </row>
    <row r="100" spans="1:20">
      <c r="A100" s="5">
        <v>4</v>
      </c>
      <c r="B100" s="6" t="s">
        <v>57</v>
      </c>
      <c r="C100" s="35">
        <v>1</v>
      </c>
      <c r="D100" s="35">
        <v>1</v>
      </c>
      <c r="E100" s="35">
        <f>C100+D100</f>
        <v>2</v>
      </c>
      <c r="F100" s="33">
        <v>8</v>
      </c>
      <c r="G100" s="33">
        <v>10</v>
      </c>
      <c r="H100" s="34">
        <v>18</v>
      </c>
      <c r="I100" s="34">
        <f t="shared" si="58"/>
        <v>9</v>
      </c>
      <c r="J100" s="34">
        <f t="shared" si="58"/>
        <v>11</v>
      </c>
      <c r="K100" s="34">
        <f>I100+J100</f>
        <v>20</v>
      </c>
      <c r="L100" s="26">
        <v>0</v>
      </c>
      <c r="M100" s="26">
        <v>0</v>
      </c>
      <c r="N100" s="26">
        <f>L100+M100</f>
        <v>0</v>
      </c>
      <c r="O100" s="27">
        <v>0</v>
      </c>
      <c r="P100" s="27">
        <v>0</v>
      </c>
      <c r="Q100" s="28">
        <v>0</v>
      </c>
      <c r="R100" s="48">
        <f t="shared" si="59"/>
        <v>0</v>
      </c>
      <c r="S100" s="48">
        <f t="shared" si="59"/>
        <v>0</v>
      </c>
      <c r="T100" s="48">
        <f>R100+S100</f>
        <v>0</v>
      </c>
    </row>
    <row r="101" spans="1:20">
      <c r="A101" s="174" t="s">
        <v>11</v>
      </c>
      <c r="B101" s="174"/>
      <c r="C101" s="38">
        <f>SUM(C97:C100)</f>
        <v>187</v>
      </c>
      <c r="D101" s="38">
        <f t="shared" ref="D101:T101" si="60">SUM(D97:D100)</f>
        <v>214</v>
      </c>
      <c r="E101" s="38">
        <f t="shared" si="60"/>
        <v>401</v>
      </c>
      <c r="F101" s="38">
        <f t="shared" si="60"/>
        <v>96</v>
      </c>
      <c r="G101" s="38">
        <f t="shared" si="60"/>
        <v>90</v>
      </c>
      <c r="H101" s="38">
        <f t="shared" si="60"/>
        <v>186</v>
      </c>
      <c r="I101" s="38">
        <f t="shared" si="60"/>
        <v>283</v>
      </c>
      <c r="J101" s="38">
        <f t="shared" si="60"/>
        <v>304</v>
      </c>
      <c r="K101" s="38">
        <f t="shared" si="60"/>
        <v>587</v>
      </c>
      <c r="L101" s="29">
        <f t="shared" si="60"/>
        <v>72</v>
      </c>
      <c r="M101" s="29">
        <f t="shared" si="60"/>
        <v>48</v>
      </c>
      <c r="N101" s="29">
        <f t="shared" si="60"/>
        <v>120</v>
      </c>
      <c r="O101" s="29">
        <f t="shared" si="60"/>
        <v>19</v>
      </c>
      <c r="P101" s="29">
        <f t="shared" si="60"/>
        <v>9</v>
      </c>
      <c r="Q101" s="29">
        <f t="shared" si="60"/>
        <v>28</v>
      </c>
      <c r="R101" s="29">
        <f t="shared" si="60"/>
        <v>91</v>
      </c>
      <c r="S101" s="29">
        <f t="shared" si="60"/>
        <v>57</v>
      </c>
      <c r="T101" s="29">
        <f t="shared" si="60"/>
        <v>148</v>
      </c>
    </row>
    <row r="102" spans="1:20">
      <c r="A102" s="175"/>
      <c r="B102" s="175"/>
      <c r="C102" s="175"/>
      <c r="D102" s="175"/>
      <c r="E102" s="175"/>
      <c r="F102" s="175"/>
      <c r="G102" s="175"/>
      <c r="H102" s="175"/>
      <c r="I102" s="12"/>
      <c r="J102" s="12"/>
      <c r="K102" s="12"/>
      <c r="L102" s="12"/>
      <c r="M102" s="12"/>
      <c r="N102" s="12"/>
    </row>
    <row r="105" spans="1:20" ht="12.75" customHeight="1">
      <c r="A105" s="169" t="s">
        <v>78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</row>
    <row r="106" spans="1:20" ht="12.75" customHeight="1">
      <c r="A106" s="11"/>
      <c r="B106" s="11"/>
      <c r="C106" s="138" t="s">
        <v>92</v>
      </c>
      <c r="D106" s="138"/>
      <c r="E106" s="138"/>
      <c r="F106" s="138"/>
      <c r="G106" s="138"/>
      <c r="H106" s="138"/>
      <c r="I106" s="138"/>
      <c r="J106" s="138"/>
      <c r="K106" s="138"/>
      <c r="L106" s="139" t="s">
        <v>93</v>
      </c>
      <c r="M106" s="139"/>
      <c r="N106" s="139"/>
      <c r="O106" s="139"/>
      <c r="P106" s="139"/>
      <c r="Q106" s="139"/>
      <c r="R106" s="139"/>
      <c r="S106" s="139"/>
      <c r="T106" s="139"/>
    </row>
    <row r="107" spans="1:20" ht="25.5" customHeight="1">
      <c r="A107" s="149" t="s">
        <v>1</v>
      </c>
      <c r="B107" s="149" t="s">
        <v>98</v>
      </c>
      <c r="C107" s="159" t="s">
        <v>96</v>
      </c>
      <c r="D107" s="160"/>
      <c r="E107" s="161"/>
      <c r="F107" s="138" t="s">
        <v>94</v>
      </c>
      <c r="G107" s="138"/>
      <c r="H107" s="138"/>
      <c r="I107" s="159" t="s">
        <v>95</v>
      </c>
      <c r="J107" s="160"/>
      <c r="K107" s="161"/>
      <c r="L107" s="152" t="s">
        <v>96</v>
      </c>
      <c r="M107" s="153"/>
      <c r="N107" s="154"/>
      <c r="O107" s="139" t="s">
        <v>94</v>
      </c>
      <c r="P107" s="139"/>
      <c r="Q107" s="139"/>
      <c r="R107" s="152" t="s">
        <v>95</v>
      </c>
      <c r="S107" s="153"/>
      <c r="T107" s="154"/>
    </row>
    <row r="108" spans="1:20" ht="25.5">
      <c r="A108" s="149"/>
      <c r="B108" s="149"/>
      <c r="C108" s="31" t="s">
        <v>2</v>
      </c>
      <c r="D108" s="31" t="s">
        <v>3</v>
      </c>
      <c r="E108" s="31" t="s">
        <v>4</v>
      </c>
      <c r="F108" s="31" t="s">
        <v>2</v>
      </c>
      <c r="G108" s="31" t="s">
        <v>3</v>
      </c>
      <c r="H108" s="31" t="s">
        <v>4</v>
      </c>
      <c r="I108" s="31" t="s">
        <v>2</v>
      </c>
      <c r="J108" s="31" t="s">
        <v>3</v>
      </c>
      <c r="K108" s="31" t="s">
        <v>4</v>
      </c>
      <c r="L108" s="25" t="s">
        <v>2</v>
      </c>
      <c r="M108" s="25" t="s">
        <v>3</v>
      </c>
      <c r="N108" s="25" t="s">
        <v>4</v>
      </c>
      <c r="O108" s="25" t="s">
        <v>2</v>
      </c>
      <c r="P108" s="25" t="s">
        <v>3</v>
      </c>
      <c r="Q108" s="25" t="s">
        <v>4</v>
      </c>
      <c r="R108" s="25" t="s">
        <v>2</v>
      </c>
      <c r="S108" s="25" t="s">
        <v>3</v>
      </c>
      <c r="T108" s="25" t="s">
        <v>4</v>
      </c>
    </row>
    <row r="109" spans="1:20">
      <c r="A109" s="5">
        <v>1</v>
      </c>
      <c r="B109" s="6" t="s">
        <v>79</v>
      </c>
      <c r="C109" s="39">
        <f>14</f>
        <v>14</v>
      </c>
      <c r="D109" s="39">
        <v>9</v>
      </c>
      <c r="E109" s="39">
        <f>C109+D109</f>
        <v>23</v>
      </c>
      <c r="F109" s="33">
        <v>7</v>
      </c>
      <c r="G109" s="33">
        <v>4</v>
      </c>
      <c r="H109" s="34">
        <v>11</v>
      </c>
      <c r="I109" s="34">
        <f>C109+F109</f>
        <v>21</v>
      </c>
      <c r="J109" s="34">
        <f>D109+G109</f>
        <v>13</v>
      </c>
      <c r="K109" s="34">
        <f>I109+J109</f>
        <v>34</v>
      </c>
      <c r="L109" s="26">
        <v>10</v>
      </c>
      <c r="M109" s="26">
        <v>14</v>
      </c>
      <c r="N109" s="26">
        <f>L109+M109</f>
        <v>24</v>
      </c>
      <c r="O109" s="27">
        <v>5</v>
      </c>
      <c r="P109" s="27">
        <v>10</v>
      </c>
      <c r="Q109" s="28">
        <v>15</v>
      </c>
      <c r="R109" s="48">
        <f t="shared" ref="R109:R117" si="61">L109+O109</f>
        <v>15</v>
      </c>
      <c r="S109" s="48">
        <f t="shared" ref="S109:S117" si="62">M109+P109</f>
        <v>24</v>
      </c>
      <c r="T109" s="48">
        <f t="shared" ref="T109:T117" si="63">R109+S109</f>
        <v>39</v>
      </c>
    </row>
    <row r="110" spans="1:20">
      <c r="A110" s="5">
        <v>2</v>
      </c>
      <c r="B110" s="6" t="s">
        <v>80</v>
      </c>
      <c r="C110" s="35">
        <v>31</v>
      </c>
      <c r="D110" s="35">
        <v>27</v>
      </c>
      <c r="E110" s="39">
        <f t="shared" ref="E110:E117" si="64">C110+D110</f>
        <v>58</v>
      </c>
      <c r="F110" s="33">
        <v>5</v>
      </c>
      <c r="G110" s="33">
        <v>4</v>
      </c>
      <c r="H110" s="34">
        <v>9</v>
      </c>
      <c r="I110" s="34">
        <f t="shared" ref="I110:I117" si="65">C110+F110</f>
        <v>36</v>
      </c>
      <c r="J110" s="34">
        <f t="shared" ref="J110:J117" si="66">D110+G110</f>
        <v>31</v>
      </c>
      <c r="K110" s="34">
        <f t="shared" ref="K110:K117" si="67">I110+J110</f>
        <v>67</v>
      </c>
      <c r="L110" s="26">
        <v>10</v>
      </c>
      <c r="M110" s="26">
        <v>4</v>
      </c>
      <c r="N110" s="26">
        <f t="shared" ref="N110:N117" si="68">L110+M110</f>
        <v>14</v>
      </c>
      <c r="O110" s="27">
        <v>3</v>
      </c>
      <c r="P110" s="27">
        <v>1</v>
      </c>
      <c r="Q110" s="28">
        <v>4</v>
      </c>
      <c r="R110" s="48">
        <f t="shared" si="61"/>
        <v>13</v>
      </c>
      <c r="S110" s="48">
        <f t="shared" si="62"/>
        <v>5</v>
      </c>
      <c r="T110" s="48">
        <f t="shared" si="63"/>
        <v>18</v>
      </c>
    </row>
    <row r="111" spans="1:20">
      <c r="A111" s="5">
        <v>3</v>
      </c>
      <c r="B111" s="6" t="s">
        <v>81</v>
      </c>
      <c r="C111" s="35">
        <v>28</v>
      </c>
      <c r="D111" s="35">
        <v>38</v>
      </c>
      <c r="E111" s="39">
        <f t="shared" si="64"/>
        <v>66</v>
      </c>
      <c r="F111" s="33">
        <v>3</v>
      </c>
      <c r="G111" s="33">
        <v>4</v>
      </c>
      <c r="H111" s="34">
        <v>7</v>
      </c>
      <c r="I111" s="34">
        <f t="shared" si="65"/>
        <v>31</v>
      </c>
      <c r="J111" s="34">
        <f t="shared" si="66"/>
        <v>42</v>
      </c>
      <c r="K111" s="34">
        <f t="shared" si="67"/>
        <v>73</v>
      </c>
      <c r="L111" s="26">
        <v>7</v>
      </c>
      <c r="M111" s="26">
        <v>9</v>
      </c>
      <c r="N111" s="26">
        <f t="shared" si="68"/>
        <v>16</v>
      </c>
      <c r="O111" s="27">
        <v>0</v>
      </c>
      <c r="P111" s="27">
        <v>0</v>
      </c>
      <c r="Q111" s="28">
        <v>0</v>
      </c>
      <c r="R111" s="48">
        <f t="shared" si="61"/>
        <v>7</v>
      </c>
      <c r="S111" s="48">
        <f t="shared" si="62"/>
        <v>9</v>
      </c>
      <c r="T111" s="48">
        <f t="shared" si="63"/>
        <v>16</v>
      </c>
    </row>
    <row r="112" spans="1:20">
      <c r="A112" s="5">
        <v>4</v>
      </c>
      <c r="B112" s="6" t="s">
        <v>82</v>
      </c>
      <c r="C112" s="35">
        <v>34</v>
      </c>
      <c r="D112" s="35">
        <v>21</v>
      </c>
      <c r="E112" s="39">
        <f t="shared" si="64"/>
        <v>55</v>
      </c>
      <c r="F112" s="33">
        <v>4</v>
      </c>
      <c r="G112" s="33">
        <v>1</v>
      </c>
      <c r="H112" s="34">
        <v>5</v>
      </c>
      <c r="I112" s="34">
        <f t="shared" si="65"/>
        <v>38</v>
      </c>
      <c r="J112" s="34">
        <f t="shared" si="66"/>
        <v>22</v>
      </c>
      <c r="K112" s="34">
        <f t="shared" si="67"/>
        <v>60</v>
      </c>
      <c r="L112" s="26">
        <v>25</v>
      </c>
      <c r="M112" s="26">
        <v>15</v>
      </c>
      <c r="N112" s="26">
        <f t="shared" si="68"/>
        <v>40</v>
      </c>
      <c r="O112" s="27">
        <v>1</v>
      </c>
      <c r="P112" s="27">
        <v>4</v>
      </c>
      <c r="Q112" s="28">
        <v>5</v>
      </c>
      <c r="R112" s="48">
        <f t="shared" si="61"/>
        <v>26</v>
      </c>
      <c r="S112" s="48">
        <f t="shared" si="62"/>
        <v>19</v>
      </c>
      <c r="T112" s="48">
        <f t="shared" si="63"/>
        <v>45</v>
      </c>
    </row>
    <row r="113" spans="1:20">
      <c r="A113" s="5">
        <v>5</v>
      </c>
      <c r="B113" s="6" t="s">
        <v>83</v>
      </c>
      <c r="C113" s="35">
        <v>12</v>
      </c>
      <c r="D113" s="35">
        <v>17</v>
      </c>
      <c r="E113" s="39">
        <f t="shared" si="64"/>
        <v>29</v>
      </c>
      <c r="F113" s="33">
        <v>3</v>
      </c>
      <c r="G113" s="33">
        <v>4</v>
      </c>
      <c r="H113" s="34">
        <v>7</v>
      </c>
      <c r="I113" s="34">
        <f t="shared" si="65"/>
        <v>15</v>
      </c>
      <c r="J113" s="34">
        <f t="shared" si="66"/>
        <v>21</v>
      </c>
      <c r="K113" s="34">
        <f t="shared" si="67"/>
        <v>36</v>
      </c>
      <c r="L113" s="26">
        <v>33</v>
      </c>
      <c r="M113" s="26">
        <v>17</v>
      </c>
      <c r="N113" s="26">
        <f t="shared" si="68"/>
        <v>50</v>
      </c>
      <c r="O113" s="27">
        <v>11</v>
      </c>
      <c r="P113" s="27">
        <v>5</v>
      </c>
      <c r="Q113" s="28">
        <v>16</v>
      </c>
      <c r="R113" s="48">
        <f t="shared" si="61"/>
        <v>44</v>
      </c>
      <c r="S113" s="48">
        <f t="shared" si="62"/>
        <v>22</v>
      </c>
      <c r="T113" s="48">
        <f t="shared" si="63"/>
        <v>66</v>
      </c>
    </row>
    <row r="114" spans="1:20">
      <c r="A114" s="5">
        <v>6</v>
      </c>
      <c r="B114" s="6" t="s">
        <v>85</v>
      </c>
      <c r="C114" s="35">
        <v>9</v>
      </c>
      <c r="D114" s="35">
        <v>6</v>
      </c>
      <c r="E114" s="39">
        <f t="shared" si="64"/>
        <v>15</v>
      </c>
      <c r="F114" s="33">
        <v>1</v>
      </c>
      <c r="G114" s="33">
        <v>0</v>
      </c>
      <c r="H114" s="34">
        <v>1</v>
      </c>
      <c r="I114" s="34">
        <f t="shared" si="65"/>
        <v>10</v>
      </c>
      <c r="J114" s="34">
        <f t="shared" si="66"/>
        <v>6</v>
      </c>
      <c r="K114" s="34">
        <f t="shared" si="67"/>
        <v>16</v>
      </c>
      <c r="L114" s="26">
        <v>10</v>
      </c>
      <c r="M114" s="26">
        <v>4</v>
      </c>
      <c r="N114" s="26">
        <f t="shared" si="68"/>
        <v>14</v>
      </c>
      <c r="O114" s="27">
        <v>0</v>
      </c>
      <c r="P114" s="27">
        <v>0</v>
      </c>
      <c r="Q114" s="28">
        <v>0</v>
      </c>
      <c r="R114" s="48">
        <f t="shared" si="61"/>
        <v>10</v>
      </c>
      <c r="S114" s="48">
        <f t="shared" si="62"/>
        <v>4</v>
      </c>
      <c r="T114" s="48">
        <f t="shared" si="63"/>
        <v>14</v>
      </c>
    </row>
    <row r="115" spans="1:20">
      <c r="A115" s="5">
        <v>7</v>
      </c>
      <c r="B115" s="6" t="s">
        <v>86</v>
      </c>
      <c r="C115" s="35">
        <v>18</v>
      </c>
      <c r="D115" s="35">
        <v>11</v>
      </c>
      <c r="E115" s="39">
        <f t="shared" si="64"/>
        <v>29</v>
      </c>
      <c r="F115" s="33">
        <v>0</v>
      </c>
      <c r="G115" s="33">
        <v>0</v>
      </c>
      <c r="H115" s="34">
        <v>0</v>
      </c>
      <c r="I115" s="34">
        <f t="shared" si="65"/>
        <v>18</v>
      </c>
      <c r="J115" s="34">
        <f t="shared" si="66"/>
        <v>11</v>
      </c>
      <c r="K115" s="34">
        <f t="shared" si="67"/>
        <v>29</v>
      </c>
      <c r="L115" s="26">
        <v>5</v>
      </c>
      <c r="M115" s="26">
        <v>6</v>
      </c>
      <c r="N115" s="26">
        <f t="shared" si="68"/>
        <v>11</v>
      </c>
      <c r="O115" s="27">
        <v>2</v>
      </c>
      <c r="P115" s="27">
        <v>2</v>
      </c>
      <c r="Q115" s="28">
        <v>4</v>
      </c>
      <c r="R115" s="48">
        <f t="shared" si="61"/>
        <v>7</v>
      </c>
      <c r="S115" s="48">
        <f t="shared" si="62"/>
        <v>8</v>
      </c>
      <c r="T115" s="48">
        <f t="shared" si="63"/>
        <v>15</v>
      </c>
    </row>
    <row r="116" spans="1:20">
      <c r="A116" s="5">
        <v>8</v>
      </c>
      <c r="B116" s="6" t="s">
        <v>87</v>
      </c>
      <c r="C116" s="35">
        <v>0</v>
      </c>
      <c r="D116" s="35">
        <v>0</v>
      </c>
      <c r="E116" s="39">
        <f t="shared" si="64"/>
        <v>0</v>
      </c>
      <c r="F116" s="33">
        <v>0</v>
      </c>
      <c r="G116" s="33">
        <v>0</v>
      </c>
      <c r="H116" s="34">
        <v>0</v>
      </c>
      <c r="I116" s="34">
        <f t="shared" si="65"/>
        <v>0</v>
      </c>
      <c r="J116" s="34">
        <f t="shared" si="66"/>
        <v>0</v>
      </c>
      <c r="K116" s="34">
        <f t="shared" si="67"/>
        <v>0</v>
      </c>
      <c r="L116" s="26">
        <v>6</v>
      </c>
      <c r="M116" s="26">
        <v>6</v>
      </c>
      <c r="N116" s="26">
        <f t="shared" si="68"/>
        <v>12</v>
      </c>
      <c r="O116" s="27">
        <v>0</v>
      </c>
      <c r="P116" s="27">
        <v>0</v>
      </c>
      <c r="Q116" s="28">
        <v>0</v>
      </c>
      <c r="R116" s="48">
        <f t="shared" si="61"/>
        <v>6</v>
      </c>
      <c r="S116" s="48">
        <f t="shared" si="62"/>
        <v>6</v>
      </c>
      <c r="T116" s="48">
        <f t="shared" si="63"/>
        <v>12</v>
      </c>
    </row>
    <row r="117" spans="1:20">
      <c r="A117" s="5">
        <v>9</v>
      </c>
      <c r="B117" s="6" t="s">
        <v>88</v>
      </c>
      <c r="C117" s="35">
        <v>14</v>
      </c>
      <c r="D117" s="35">
        <v>4</v>
      </c>
      <c r="E117" s="39">
        <f t="shared" si="64"/>
        <v>18</v>
      </c>
      <c r="F117" s="33">
        <v>0</v>
      </c>
      <c r="G117" s="33">
        <v>0</v>
      </c>
      <c r="H117" s="34">
        <v>0</v>
      </c>
      <c r="I117" s="34">
        <f t="shared" si="65"/>
        <v>14</v>
      </c>
      <c r="J117" s="34">
        <f t="shared" si="66"/>
        <v>4</v>
      </c>
      <c r="K117" s="34">
        <f t="shared" si="67"/>
        <v>18</v>
      </c>
      <c r="L117" s="26">
        <v>27</v>
      </c>
      <c r="M117" s="26">
        <v>16</v>
      </c>
      <c r="N117" s="26">
        <f t="shared" si="68"/>
        <v>43</v>
      </c>
      <c r="O117" s="27">
        <v>11</v>
      </c>
      <c r="P117" s="27">
        <v>3</v>
      </c>
      <c r="Q117" s="28">
        <v>14</v>
      </c>
      <c r="R117" s="48">
        <f t="shared" si="61"/>
        <v>38</v>
      </c>
      <c r="S117" s="48">
        <f t="shared" si="62"/>
        <v>19</v>
      </c>
      <c r="T117" s="48">
        <f t="shared" si="63"/>
        <v>57</v>
      </c>
    </row>
    <row r="118" spans="1:20">
      <c r="A118" s="182" t="s">
        <v>11</v>
      </c>
      <c r="B118" s="182"/>
      <c r="C118" s="44">
        <f>SUM(C109:C117)</f>
        <v>160</v>
      </c>
      <c r="D118" s="44">
        <f t="shared" ref="D118:T118" si="69">SUM(D109:D117)</f>
        <v>133</v>
      </c>
      <c r="E118" s="44">
        <f t="shared" si="69"/>
        <v>293</v>
      </c>
      <c r="F118" s="44">
        <f t="shared" si="69"/>
        <v>23</v>
      </c>
      <c r="G118" s="44">
        <f t="shared" si="69"/>
        <v>17</v>
      </c>
      <c r="H118" s="44">
        <f t="shared" si="69"/>
        <v>40</v>
      </c>
      <c r="I118" s="44">
        <f t="shared" si="69"/>
        <v>183</v>
      </c>
      <c r="J118" s="44">
        <f t="shared" si="69"/>
        <v>150</v>
      </c>
      <c r="K118" s="44">
        <f t="shared" si="69"/>
        <v>333</v>
      </c>
      <c r="L118" s="47">
        <f t="shared" si="69"/>
        <v>133</v>
      </c>
      <c r="M118" s="47">
        <f t="shared" si="69"/>
        <v>91</v>
      </c>
      <c r="N118" s="47">
        <f t="shared" si="69"/>
        <v>224</v>
      </c>
      <c r="O118" s="47">
        <f t="shared" si="69"/>
        <v>33</v>
      </c>
      <c r="P118" s="47">
        <f t="shared" si="69"/>
        <v>25</v>
      </c>
      <c r="Q118" s="47">
        <f t="shared" si="69"/>
        <v>58</v>
      </c>
      <c r="R118" s="47">
        <f t="shared" si="69"/>
        <v>166</v>
      </c>
      <c r="S118" s="47">
        <f t="shared" si="69"/>
        <v>116</v>
      </c>
      <c r="T118" s="47">
        <f t="shared" si="69"/>
        <v>282</v>
      </c>
    </row>
    <row r="120" spans="1:20">
      <c r="A120" s="165" t="s">
        <v>99</v>
      </c>
      <c r="B120" s="165"/>
      <c r="C120" s="105">
        <f>C14+C30+C44+C60+C74+C89+C101+C118</f>
        <v>3879</v>
      </c>
      <c r="D120" s="105">
        <f>D118+D101+D89+D74+D60+D44+D30+D14</f>
        <v>3576</v>
      </c>
      <c r="E120" s="105">
        <f>E118+E101+E89+E74+E60+E44+E30+E14</f>
        <v>7455</v>
      </c>
      <c r="F120" s="105">
        <f>F118+F101+F89+F74+F60+F44+F30+F14</f>
        <v>531</v>
      </c>
      <c r="G120" s="105">
        <f>G118+G101+G89+G74+G60+G44+G30+G14</f>
        <v>507</v>
      </c>
      <c r="H120" s="105">
        <f>H118+H101+H89+H74+H60+H44+H30+H14</f>
        <v>1038</v>
      </c>
      <c r="I120" s="105">
        <f>I118+I101+I74+I60+I44+I30+I14+I89</f>
        <v>4410</v>
      </c>
      <c r="J120" s="105">
        <f>J118+J101+J89+J74+J60+J44+J30+J14</f>
        <v>4083</v>
      </c>
      <c r="K120" s="105">
        <f t="shared" ref="K120:T120" si="70">K118+K101+K89+K74+K60+K44+K30+K14</f>
        <v>8493</v>
      </c>
      <c r="L120" s="105">
        <f t="shared" si="70"/>
        <v>782</v>
      </c>
      <c r="M120" s="105">
        <f t="shared" si="70"/>
        <v>518</v>
      </c>
      <c r="N120" s="105">
        <f t="shared" si="70"/>
        <v>1300</v>
      </c>
      <c r="O120" s="105">
        <f t="shared" si="70"/>
        <v>222</v>
      </c>
      <c r="P120" s="105">
        <f t="shared" si="70"/>
        <v>135</v>
      </c>
      <c r="Q120" s="105">
        <f t="shared" si="70"/>
        <v>357</v>
      </c>
      <c r="R120" s="105">
        <f t="shared" si="70"/>
        <v>1004</v>
      </c>
      <c r="S120" s="105">
        <f t="shared" si="70"/>
        <v>653</v>
      </c>
      <c r="T120" s="105">
        <f t="shared" si="70"/>
        <v>1657</v>
      </c>
    </row>
    <row r="123" spans="1:20">
      <c r="B123" s="135" t="s">
        <v>238</v>
      </c>
      <c r="C123" s="135"/>
      <c r="D123" s="135"/>
      <c r="E123" s="135"/>
      <c r="F123" s="135"/>
      <c r="G123" s="135"/>
      <c r="H123" s="135"/>
      <c r="I123" s="135"/>
      <c r="J123" s="135"/>
    </row>
    <row r="124" spans="1:20" ht="21" customHeight="1">
      <c r="B124" s="135"/>
      <c r="C124" s="135"/>
      <c r="D124" s="135"/>
      <c r="E124" s="135"/>
      <c r="F124" s="135"/>
      <c r="G124" s="135"/>
      <c r="H124" s="135"/>
      <c r="I124" s="135"/>
      <c r="J124" s="135"/>
    </row>
  </sheetData>
  <mergeCells count="106">
    <mergeCell ref="A118:B118"/>
    <mergeCell ref="A107:A108"/>
    <mergeCell ref="B107:B108"/>
    <mergeCell ref="C107:E107"/>
    <mergeCell ref="A101:B101"/>
    <mergeCell ref="A102:H102"/>
    <mergeCell ref="L107:N107"/>
    <mergeCell ref="O107:Q107"/>
    <mergeCell ref="F107:H107"/>
    <mergeCell ref="L79:N79"/>
    <mergeCell ref="O79:Q79"/>
    <mergeCell ref="A95:A96"/>
    <mergeCell ref="B95:B96"/>
    <mergeCell ref="C95:E95"/>
    <mergeCell ref="F95:H95"/>
    <mergeCell ref="A91:H91"/>
    <mergeCell ref="L95:N95"/>
    <mergeCell ref="O95:Q95"/>
    <mergeCell ref="L50:N50"/>
    <mergeCell ref="O50:Q50"/>
    <mergeCell ref="A60:B60"/>
    <mergeCell ref="A74:B74"/>
    <mergeCell ref="A65:A66"/>
    <mergeCell ref="B65:B66"/>
    <mergeCell ref="C65:E65"/>
    <mergeCell ref="F65:H65"/>
    <mergeCell ref="O65:Q65"/>
    <mergeCell ref="A50:A51"/>
    <mergeCell ref="B50:B51"/>
    <mergeCell ref="C50:E50"/>
    <mergeCell ref="F50:H50"/>
    <mergeCell ref="I50:K50"/>
    <mergeCell ref="I65:K65"/>
    <mergeCell ref="A45:H45"/>
    <mergeCell ref="A36:A37"/>
    <mergeCell ref="B36:B37"/>
    <mergeCell ref="C36:E36"/>
    <mergeCell ref="F36:H36"/>
    <mergeCell ref="L65:N65"/>
    <mergeCell ref="A4:A5"/>
    <mergeCell ref="B4:B5"/>
    <mergeCell ref="C4:E4"/>
    <mergeCell ref="F4:H4"/>
    <mergeCell ref="L20:N20"/>
    <mergeCell ref="O20:Q20"/>
    <mergeCell ref="I20:K20"/>
    <mergeCell ref="A20:A21"/>
    <mergeCell ref="B20:B21"/>
    <mergeCell ref="C20:E20"/>
    <mergeCell ref="A76:H76"/>
    <mergeCell ref="A79:A80"/>
    <mergeCell ref="B79:B80"/>
    <mergeCell ref="C79:E79"/>
    <mergeCell ref="F79:H79"/>
    <mergeCell ref="A14:B14"/>
    <mergeCell ref="A15:H15"/>
    <mergeCell ref="A30:B30"/>
    <mergeCell ref="F20:H20"/>
    <mergeCell ref="A44:B44"/>
    <mergeCell ref="I107:K107"/>
    <mergeCell ref="R4:T4"/>
    <mergeCell ref="R20:T20"/>
    <mergeCell ref="R36:T36"/>
    <mergeCell ref="R50:T50"/>
    <mergeCell ref="R65:T65"/>
    <mergeCell ref="R79:T79"/>
    <mergeCell ref="R95:T95"/>
    <mergeCell ref="R107:T107"/>
    <mergeCell ref="I36:K36"/>
    <mergeCell ref="C3:K3"/>
    <mergeCell ref="L3:T3"/>
    <mergeCell ref="C19:K19"/>
    <mergeCell ref="L19:T19"/>
    <mergeCell ref="L4:N4"/>
    <mergeCell ref="O4:Q4"/>
    <mergeCell ref="I4:K4"/>
    <mergeCell ref="A90:H90"/>
    <mergeCell ref="C35:K35"/>
    <mergeCell ref="L35:T35"/>
    <mergeCell ref="C49:K49"/>
    <mergeCell ref="L49:T49"/>
    <mergeCell ref="L36:N36"/>
    <mergeCell ref="O36:Q36"/>
    <mergeCell ref="I79:K79"/>
    <mergeCell ref="C64:K64"/>
    <mergeCell ref="A75:H75"/>
    <mergeCell ref="A77:T77"/>
    <mergeCell ref="A93:T93"/>
    <mergeCell ref="A105:T105"/>
    <mergeCell ref="L64:T64"/>
    <mergeCell ref="C78:K78"/>
    <mergeCell ref="L78:T78"/>
    <mergeCell ref="C94:K94"/>
    <mergeCell ref="L94:T94"/>
    <mergeCell ref="I95:K95"/>
    <mergeCell ref="A89:B89"/>
    <mergeCell ref="B123:J124"/>
    <mergeCell ref="A1:T1"/>
    <mergeCell ref="A120:B120"/>
    <mergeCell ref="C106:K106"/>
    <mergeCell ref="L106:T106"/>
    <mergeCell ref="A2:T2"/>
    <mergeCell ref="A18:T18"/>
    <mergeCell ref="A34:T34"/>
    <mergeCell ref="A48:T48"/>
    <mergeCell ref="A63:T63"/>
  </mergeCells>
  <phoneticPr fontId="7" type="noConversion"/>
  <hyperlinks>
    <hyperlink ref="H6" r:id="rId1" display="http://crsorgi.gov.in/web/index.php/birthReport/birthReportB1/subDistName/Salema/subDistID/1949/fromDate/MjAxNyAwMiAwOA%3D%3D/toDate/MjAxNyAwMiAxNA%3D%3D/k/MTY%3D/DistID/291/DistName/Dhalai/TotRU/8"/>
    <hyperlink ref="H7" r:id="rId2" display="http://crsorgi.gov.in/web/index.php/birthReport/birthReportB1/subDistName/Manu/subDistID/1950/fromDate/MjAxNyAwMiAwOA%3D%3D/toDate/MjAxNyAwMiAxNA%3D%3D/k/MTY%3D/DistID/291/DistName/Dhalai/TotRU/39"/>
    <hyperlink ref="H8" r:id="rId3" display="http://crsorgi.gov.in/web/index.php/birthReport/birthReportB1/subDistName/Ambassa/subDistID/1951/fromDate/MjAxNyAwMiAwOA%3D%3D/toDate/MjAxNyAwMiAxNA%3D%3D/k/MTY%3D/DistID/291/DistName/Dhalai/TotRU/5"/>
    <hyperlink ref="H9" r:id="rId4" display="http://crsorgi.gov.in/web/index.php/birthReport/birthReportB1/subDistName/Chawmanu/subDistID/1952/fromDate/MjAxNyAwMiAwOA%3D%3D/toDate/MjAxNyAwMiAxNA%3D%3D/k/MTY%3D/DistID/291/DistName/Dhalai/TotRU/40"/>
    <hyperlink ref="H10" r:id="rId5" display="http://crsorgi.gov.in/web/index.php/birthReport/birthReportB1/subDistName/Dumburnagar/subDistID/1953/fromDate/MjAxNyAwMiAwOA%3D%3D/toDate/MjAxNyAwMiAxNA%3D%3D/k/MTY%3D/DistID/291/DistName/Dhalai/TotRU/2"/>
    <hyperlink ref="H11" r:id="rId6" display="http://crsorgi.gov.in/web/index.php/birthReport/birthReportB1/subDistName/Durgachowmuhani/subDistID/6148/fromDate/MjAxNyAwMiAwOA%3D%3D/toDate/MjAxNyAwMiAxNA%3D%3D/k/MTY%3D/DistID/291/DistName/Dhalai/TotRU/6"/>
    <hyperlink ref="H12" r:id="rId7" display="http://crsorgi.gov.in/web/index.php/birthReport/birthReportB1/subDistName/Ganganagar/subDistID/6149/fromDate/MjAxNyAwMiAwOA%3D%3D/toDate/MjAxNyAwMiAxNA%3D%3D/k/MTY%3D/DistID/291/DistName/Dhalai/TotRU/2"/>
    <hyperlink ref="H13" r:id="rId8" display="http://crsorgi.gov.in/web/index.php/birthReport/birthReportB1/subDistName/Raishyabari/subDistID/6151/fromDate/MjAxNyAwMiAwOA%3D%3D/toDate/MjAxNyAwMiAxNA%3D%3D/k/MTY%3D/DistID/291/DistName/Dhalai/TotRU/20"/>
    <hyperlink ref="H22" r:id="rId9" display="http://crsorgi.gov.in/web/index.php/birthReport/birthReportB1/subDistName/KAKRABAN/subDistID/1938/fromDate/MjAxNyAwMiAwOA%3D%3D/toDate/MjAxNyAwMiAxNA%3D%3D/k/MTY%3D/DistID/687/DistName/Gomati/TotRU/13"/>
    <hyperlink ref="H23" r:id="rId10" display="http://crsorgi.gov.in/web/index.php/birthReport/birthReportB1/subDistName/Amarpur/subDistID/1939/fromDate/MjAxNyAwMiAwOA%3D%3D/toDate/MjAxNyAwMiAxNA%3D%3D/k/MTY%3D/DistID/687/DistName/Gomati/TotRU/29"/>
    <hyperlink ref="H24" r:id="rId11" display="http://crsorgi.gov.in/web/index.php/birthReport/birthReportB1/subDistName/Ompi/subDistID/1940/fromDate/MjAxNyAwMiAwOA%3D%3D/toDate/MjAxNyAwMiAxNA%3D%3D/k/MTY%3D/DistID/687/DistName/Gomati/TotRU/4"/>
    <hyperlink ref="H25" r:id="rId12" display="http://crsorgi.gov.in/web/index.php/birthReport/birthReportB1/subDistName/Matarbari/subDistID/1941/fromDate/MjAxNyAwMiAwOA%3D%3D/toDate/MjAxNyAwMiAxNA%3D%3D/k/MTY%3D/DistID/687/DistName/Gomati/TotRU/8"/>
    <hyperlink ref="H26" r:id="rId13" display="http://crsorgi.gov.in/web/index.php/birthReport/birthReportB1/subDistName/Karbook/subDistID/1946/fromDate/MjAxNyAwMiAwOA%3D%3D/toDate/MjAxNyAwMiAxNA%3D%3D/k/MTY%3D/DistID/687/DistName/Gomati/TotRU/31"/>
    <hyperlink ref="H27" r:id="rId14" display="http://crsorgi.gov.in/web/index.php/birthReport/birthReportB1/subDistName/Tepania/subDistID/5971/fromDate/MjAxNyAwMiAwOA%3D%3D/toDate/MjAxNyAwMiAxNA%3D%3D/k/MTY%3D/DistID/687/DistName/Gomati/TotRU/47"/>
    <hyperlink ref="H28" r:id="rId15" display="http://crsorgi.gov.in/web/index.php/birthReport/birthReportB1/subDistName/Silachari/subDistID/5982/fromDate/MjAxNyAwMiAwOA%3D%3D/toDate/MjAxNyAwMiAxNA%3D%3D/k/MTY%3D/DistID/687/DistName/Gomati/TotRU/32"/>
    <hyperlink ref="H29" r:id="rId16" display="http://crsorgi.gov.in/web/index.php/birthReport/birthReportB1/subDistName/Killa/subDistID/6135/fromDate/MjAxNyAwMiAwOA%3D%3D/toDate/MjAxNyAwMiAxNA%3D%3D/k/MTY%3D/DistID/687/DistName/Gomati/TotRU/9"/>
    <hyperlink ref="H38" r:id="rId17" display="http://crsorgi.gov.in/web/index.php/birthReport/birthReportB1/subDistName/Padmabil/subDistID/1924/fromDate/MjAxNyAwMiAwOA%3D%3D/toDate/MjAxNyAwMiAxNA%3D%3D/k/MTY%3D/DistID/685/DistName/Khowai/TotRU/2"/>
    <hyperlink ref="H39" r:id="rId18" display="http://crsorgi.gov.in/web/index.php/birthReport/birthReportB1/subDistName/Khowai/subDistID/1925/fromDate/MjAxNyAwMiAwOA%3D%3D/toDate/MjAxNyAwMiAxNA%3D%3D/k/MTY%3D/DistID/685/DistName/Khowai/TotRU/1"/>
    <hyperlink ref="H40" r:id="rId19" display="http://crsorgi.gov.in/web/index.php/birthReport/birthReportB1/subDistName/Tulashikhar/subDistID/1926/fromDate/MjAxNyAwMiAwOA%3D%3D/toDate/MjAxNyAwMiAxNA%3D%3D/k/MTY%3D/DistID/685/DistName/Khowai/TotRU/8"/>
    <hyperlink ref="H41" r:id="rId20" display="http://crsorgi.gov.in/web/index.php/birthReport/birthReportB1/subDistName/Kalyanpur/subDistID/1927/fromDate/MjAxNyAwMiAwOA%3D%3D/toDate/MjAxNyAwMiAxNA%3D%3D/k/MTY%3D/DistID/685/DistName/Khowai/TotRU/3"/>
    <hyperlink ref="H42" r:id="rId21" display="http://crsorgi.gov.in/web/index.php/birthReport/birthReportB1/subDistName/Teliamura/subDistID/1928/fromDate/MjAxNyAwMiAwOA%3D%3D/toDate/MjAxNyAwMiAxNA%3D%3D/k/MTY%3D/DistID/685/DistName/Khowai/TotRU/1"/>
    <hyperlink ref="H43" r:id="rId22" display="http://crsorgi.gov.in/web/index.php/birthReport/birthReportB1/subDistName/Mungiakumi+/subDistID/1929/fromDate/MjAxNyAwMiAwOA%3D%3D/toDate/MjAxNyAwMiAxNA%3D%3D/k/MTY%3D/DistID/685/DistName/Khowai/TotRU/16"/>
    <hyperlink ref="H52" r:id="rId23" display="http://crsorgi.gov.in/web/index.php/birthReport/birthReportB1/subDistName/Kadamtala/subDistID/1955/fromDate/MjAxNyAwMiAwOA%3D%3D/toDate/MjAxNyAwMiAxNA%3D%3D/k/MTY%3D/DistID/292/DistName/North+Tripura/TotRU/22"/>
    <hyperlink ref="H53" r:id="rId24" display="http://crsorgi.gov.in/web/index.php/birthReport/birthReportB1/subDistName/Panisagar/subDistID/1956/fromDate/MjAxNyAwMiAwOA%3D%3D/toDate/MjAxNyAwMiAxNA%3D%3D/k/MTY%3D/DistID/292/DistName/North+Tripura/TotRU/57"/>
    <hyperlink ref="H54" r:id="rId25" display="http://crsorgi.gov.in/web/index.php/birthReport/birthReportB1/subDistName/Damcherra/subDistID/1957/fromDate/MjAxNyAwMiAwOA%3D%3D/toDate/MjAxNyAwMiAxNA%3D%3D/k/MTY%3D/DistID/292/DistName/North+Tripura/TotRU/83"/>
    <hyperlink ref="H55" r:id="rId26" display="http://crsorgi.gov.in/web/index.php/birthReport/birthReportB1/subDistName/Dasda/subDistID/1960/fromDate/MjAxNyAwMiAwOA%3D%3D/toDate/MjAxNyAwMiAxNA%3D%3D/k/MTY%3D/DistID/292/DistName/North+Tripura/TotRU/139"/>
    <hyperlink ref="H56" r:id="rId27" display="http://crsorgi.gov.in/web/index.php/birthReport/birthReportB1/subDistName/Jampuii+hills/subDistID/1961/fromDate/MjAxNyAwMiAwOA%3D%3D/toDate/MjAxNyAwMiAxNA%3D%3D/k/MTY%3D/DistID/292/DistName/North+Tripura/TotRU/0"/>
    <hyperlink ref="H57" r:id="rId28" display="http://crsorgi.gov.in/web/index.php/birthReport/birthReportB1/subDistName/Kalachara/subDistID/6156/fromDate/MjAxNyAwMiAwOA%3D%3D/toDate/MjAxNyAwMiAxNA%3D%3D/k/MTY%3D/DistID/292/DistName/North+Tripura/TotRU/4"/>
    <hyperlink ref="H58" r:id="rId29" display="http://crsorgi.gov.in/web/index.php/birthReport/birthReportB1/subDistName/Jubarajnagar/subDistID/6158/fromDate/MjAxNyAwMiAwOA%3D%3D/toDate/MjAxNyAwMiAxNA%3D%3D/k/MTY%3D/DistID/292/DistName/North+Tripura/TotRU/5"/>
    <hyperlink ref="H59" r:id="rId30" display="http://crsorgi.gov.in/web/index.php/birthReport/birthReportB1/subDistName/Laljuri/subDistID/6159/fromDate/MjAxNyAwMiAwOA%3D%3D/toDate/MjAxNyAwMiAxNA%3D%3D/k/MTY%3D/DistID/292/DistName/North+Tripura/TotRU/33"/>
    <hyperlink ref="H67" r:id="rId31" display="http://crsorgi.gov.in/web/index.php/birthReport/birthReportB1/subDistName/Jampuijala/subDistID/1933/fromDate/MjAxNyAwMiAwOA%3D%3D/toDate/MjAxNyAwMiAxNA%3D%3D/k/MTY%3D/DistID/684/DistName/Sepahijala/TotRU/0"/>
    <hyperlink ref="H68" r:id="rId32" display="http://crsorgi.gov.in/web/index.php/birthReport/birthReportB1/subDistName/Bishalgarh/subDistID/1934/fromDate/MjAxNyAwMiAwOA%3D%3D/toDate/MjAxNyAwMiAxNA%3D%3D/k/MTY%3D/DistID/684/DistName/Sepahijala/TotRU/19"/>
    <hyperlink ref="H69" r:id="rId33" display="http://crsorgi.gov.in/web/index.php/birthReport/birthReportB1/subDistName/Boxanagar/subDistID/1935/fromDate/MjAxNyAwMiAwOA%3D%3D/toDate/MjAxNyAwMiAxNA%3D%3D/k/MTY%3D/DistID/684/DistName/Sepahijala/TotRU/0"/>
    <hyperlink ref="H70" r:id="rId34" display="http://crsorgi.gov.in/web/index.php/birthReport/birthReportB1/subDistName/Kathalia/subDistID/1937/fromDate/MjAxNyAwMiAwOA%3D%3D/toDate/MjAxNyAwMiAxNA%3D%3D/k/MTY%3D/DistID/684/DistName/Sepahijala/TotRU/16"/>
    <hyperlink ref="H71" r:id="rId35" display="http://crsorgi.gov.in/web/index.php/birthReport/birthReportB1/subDistName/Nalchar/subDistID/5972/fromDate/MjAxNyAwMiAwOA%3D%3D/toDate/MjAxNyAwMiAxNA%3D%3D/k/MTY%3D/DistID/684/DistName/Sepahijala/TotRU/6"/>
    <hyperlink ref="H72" r:id="rId36" display="http://crsorgi.gov.in/web/index.php/birthReport/birthReportB1/subDistName/Mohanbhog/subDistID/6132/fromDate/MjAxNyAwMiAwOA%3D%3D/toDate/MjAxNyAwMiAxNA%3D%3D/k/MTY%3D/DistID/684/DistName/Sepahijala/TotRU/3"/>
    <hyperlink ref="H73" r:id="rId37" display="http://crsorgi.gov.in/web/index.php/birthReport/birthReportB1/subDistName/Charilam/subDistID/6134/fromDate/MjAxNyAwMiAwOA%3D%3D/toDate/MjAxNyAwMiAxNA%3D%3D/k/MTY%3D/DistID/684/DistName/Sepahijala/TotRU/6"/>
    <hyperlink ref="H81" r:id="rId38" display="http://crsorgi.gov.in/web/index.php/birthReport/birthReportB1/subDistName/Rajnagar/subDistID/1943/fromDate/MjAxNyAwMiAwOA%3D%3D/toDate/MjAxNyAwMiAxNA%3D%3D/k/MTY%3D/DistID/290/DistName/South+Tripura+/TotRU/10"/>
    <hyperlink ref="H82" r:id="rId39" display="http://crsorgi.gov.in/web/index.php/birthReport/birthReportB1/subDistName/Hrishyamukh/subDistID/1944/fromDate/MjAxNyAwMiAwOA%3D%3D/toDate/MjAxNyAwMiAxNA%3D%3D/k/MTY%3D/DistID/290/DistName/South+Tripura+/TotRU/6"/>
    <hyperlink ref="H83" r:id="rId40" display="http://crsorgi.gov.in/web/index.php/birthReport/birthReportB1/subDistName/Bagafa+/subDistID/1945/fromDate/MjAxNyAwMiAwOA%3D%3D/toDate/MjAxNyAwMiAxNA%3D%3D/k/MTY%3D/DistID/290/DistName/South+Tripura+/TotRU/22"/>
    <hyperlink ref="H84" r:id="rId41" display="http://crsorgi.gov.in/web/index.php/birthReport/birthReportB1/subDistName/Rupaichhari/subDistID/1947/fromDate/MjAxNyAwMiAwOA%3D%3D/toDate/MjAxNyAwMiAxNA%3D%3D/k/MTY%3D/DistID/290/DistName/South+Tripura+/TotRU/16"/>
    <hyperlink ref="H85" r:id="rId42" display="http://crsorgi.gov.in/web/index.php/birthReport/birthReportB1/subDistName/Satchand/subDistID/1948/fromDate/MjAxNyAwMiAwOA%3D%3D/toDate/MjAxNyAwMiAxNA%3D%3D/k/MTY%3D/DistID/290/DistName/South+Tripura+/TotRU/19"/>
    <hyperlink ref="H86" r:id="rId43" display="http://crsorgi.gov.in/web/index.php/birthReport/birthReportB1/subDistName/Jolaibari/subDistID/6140/fromDate/MjAxNyAwMiAwOA%3D%3D/toDate/MjAxNyAwMiAxNA%3D%3D/k/MTY%3D/DistID/290/DistName/South+Tripura+/TotRU/20"/>
    <hyperlink ref="H87" r:id="rId44" display="http://crsorgi.gov.in/web/index.php/birthReport/birthReportB1/subDistName/Bharat+Chandra+Nagar/subDistID/6144/fromDate/MjAxNyAwMiAwOA%3D%3D/toDate/MjAxNyAwMiAxNA%3D%3D/k/MTY%3D/DistID/290/DistName/South+Tripura+/TotRU/0"/>
    <hyperlink ref="H88" r:id="rId45" display="http://crsorgi.gov.in/web/index.php/birthReport/birthReportB1/subDistName/Poangbari/subDistID/6146/fromDate/MjAxNyAwMiAwOA%3D%3D/toDate/MjAxNyAwMiAxNA%3D%3D/k/MTY%3D/DistID/290/DistName/South+Tripura+/TotRU/0"/>
    <hyperlink ref="H97" r:id="rId46" display="http://crsorgi.gov.in/web/index.php/birthReport/birthReportB1/subDistName/Gournagar/subDistID/1954/fromDate/MjAxNyAwMiAwOA%3D%3D/toDate/MjAxNyAwMiAxNA%3D%3D/k/MTY%3D/DistID/686/DistName/Unakoti/TotRU/0"/>
    <hyperlink ref="H98" r:id="rId47" display="http://crsorgi.gov.in/web/index.php/birthReport/birthReportB1/subDistName/Pecharthal/subDistID/1958/fromDate/MjAxNyAwMiAwOA%3D%3D/toDate/MjAxNyAwMiAxNA%3D%3D/k/MTY%3D/DistID/686/DistName/Unakoti/TotRU/83"/>
    <hyperlink ref="H99" r:id="rId48" display="http://crsorgi.gov.in/web/index.php/birthReport/birthReportB1/subDistName/Kumarghat/subDistID/1959/fromDate/MjAxNyAwMiAwOA%3D%3D/toDate/MjAxNyAwMiAxNA%3D%3D/k/MTY%3D/DistID/686/DistName/Unakoti/TotRU/85"/>
    <hyperlink ref="H100" r:id="rId49" display="http://crsorgi.gov.in/web/index.php/birthReport/birthReportB1/subDistName/Chandipur/subDistID/6131/fromDate/MjAxNyAwMiAwOA%3D%3D/toDate/MjAxNyAwMiAxNA%3D%3D/k/MTY%3D/DistID/686/DistName/Unakoti/TotRU/18"/>
    <hyperlink ref="H109" r:id="rId50" display="http://crsorgi.gov.in/web/index.php/birthReport/birthReportB1/subDistName/Mohanpur/subDistID/1922/fromDate/MjAxNyAwMiAwOA%3D%3D/toDate/MjAxNyAwMiAxNA%3D%3D/k/MTY%3D/DistID/289/DistName/West+Tripura+/TotRU/11"/>
    <hyperlink ref="H110" r:id="rId51" display="http://crsorgi.gov.in/web/index.php/birthReport/birthReportB1/subDistName/Hezamara/subDistID/1923/fromDate/MjAxNyAwMiAwOA%3D%3D/toDate/MjAxNyAwMiAxNA%3D%3D/k/MTY%3D/DistID/289/DistName/West+Tripura+/TotRU/9"/>
    <hyperlink ref="H111" r:id="rId52" display="http://crsorgi.gov.in/web/index.php/birthReport/birthReportB1/subDistName/Mandwi/subDistID/1930/fromDate/MjAxNyAwMiAwOA%3D%3D/toDate/MjAxNyAwMiAxNA%3D%3D/k/MTY%3D/DistID/289/DistName/West+Tripura+/TotRU/7"/>
    <hyperlink ref="H112" r:id="rId53" display="http://crsorgi.gov.in/web/index.php/birthReport/birthReportB1/subDistName/Jirania/subDistID/1931/fromDate/MjAxNyAwMiAwOA%3D%3D/toDate/MjAxNyAwMiAxNA%3D%3D/k/MTY%3D/DistID/289/DistName/West+Tripura+/TotRU/5"/>
    <hyperlink ref="H113" r:id="rId54" display="http://crsorgi.gov.in/web/index.php/birthReport/birthReportB1/subDistName/Dukli/subDistID/1932/fromDate/MjAxNyAwMiAwOA%3D%3D/toDate/MjAxNyAwMiAxNA%3D%3D/k/MTY%3D/DistID/289/DistName/West+Tripura+/TotRU/7"/>
    <hyperlink ref="H114" r:id="rId55" display="http://crsorgi.gov.in/web/index.php/birthReport/birthReportB1/subDistName/Lefunga/subDistID/6141/fromDate/MjAxNyAwMiAwOA%3D%3D/toDate/MjAxNyAwMiAxNA%3D%3D/k/MTY%3D/DistID/289/DistName/West+Tripura+/TotRU/1"/>
    <hyperlink ref="H115" r:id="rId56" display="http://crsorgi.gov.in/web/index.php/birthReport/birthReportB1/subDistName/Belbari/subDistID/6142/fromDate/MjAxNyAwMiAwOA%3D%3D/toDate/MjAxNyAwMiAxNA%3D%3D/k/MTY%3D/DistID/289/DistName/West+Tripura+/TotRU/0"/>
    <hyperlink ref="H116" r:id="rId57" display="http://crsorgi.gov.in/web/index.php/birthReport/birthReportB1/subDistName/Old+Agartala/subDistID/6143/fromDate/MjAxNyAwMiAwOA%3D%3D/toDate/MjAxNyAwMiAxNA%3D%3D/k/MTY%3D/DistID/289/DistName/West+Tripura+/TotRU/0"/>
    <hyperlink ref="H117" r:id="rId58" display="http://crsorgi.gov.in/web/index.php/birthReport/birthReportB1/subDistName/Bamutia/subDistID/6145/fromDate/MjAxNyAwMiAwOA%3D%3D/toDate/MjAxNyAwMiAxNA%3D%3D/k/MTY%3D/DistID/289/DistName/West+Tripura+/TotRU/0"/>
    <hyperlink ref="Q6" r:id="rId59" display="http://crsorgi.gov.in/web/index.php/deathReport/deathReportD1/subDistName/Salema/subDistID/1949/fromDate/MDggMDIgMjAxNw%3D%3D/toDate/MTQgMDIgMjAxNw%3D%3D/k/MTY%3D/DistID/291/DistName/Dhalai/TotRU/5"/>
    <hyperlink ref="Q7" r:id="rId60" display="http://crsorgi.gov.in/web/index.php/deathReport/deathReportD1/subDistName/Manu/subDistID/1950/fromDate/MDggMDIgMjAxNw%3D%3D/toDate/MTQgMDIgMjAxNw%3D%3D/k/MTY%3D/DistID/291/DistName/Dhalai/TotRU/6"/>
    <hyperlink ref="Q8" r:id="rId61" display="http://crsorgi.gov.in/web/index.php/deathReport/deathReportD1/subDistName/Ambassa/subDistID/1951/fromDate/MDggMDIgMjAxNw%3D%3D/toDate/MTQgMDIgMjAxNw%3D%3D/k/MTY%3D/DistID/291/DistName/Dhalai/TotRU/2"/>
    <hyperlink ref="Q9" r:id="rId62" display="http://crsorgi.gov.in/web/index.php/deathReport/deathReportD1/subDistName/Chawmanu/subDistID/1952/fromDate/MDggMDIgMjAxNw%3D%3D/toDate/MTQgMDIgMjAxNw%3D%3D/k/MTY%3D/DistID/291/DistName/Dhalai/TotRU/3"/>
    <hyperlink ref="Q10" r:id="rId63" display="http://crsorgi.gov.in/web/index.php/deathReport/deathReportD1/subDistName/Dumburnagar/subDistID/1953/fromDate/MDggMDIgMjAxNw%3D%3D/toDate/MTQgMDIgMjAxNw%3D%3D/k/MTY%3D/DistID/291/DistName/Dhalai/TotRU/1"/>
    <hyperlink ref="Q11" r:id="rId64" display="http://crsorgi.gov.in/web/index.php/deathReport/deathReportD1/subDistName/Durgachowmuhani/subDistID/6148/fromDate/MDggMDIgMjAxNw%3D%3D/toDate/MTQgMDIgMjAxNw%3D%3D/k/MTY%3D/DistID/291/DistName/Dhalai/TotRU/20"/>
    <hyperlink ref="Q12" r:id="rId65" display="http://crsorgi.gov.in/web/index.php/deathReport/deathReportD1/subDistName/Ganganagar/subDistID/6149/fromDate/MDggMDIgMjAxNw%3D%3D/toDate/MTQgMDIgMjAxNw%3D%3D/k/MTY%3D/DistID/291/DistName/Dhalai/TotRU/0"/>
    <hyperlink ref="Q13" r:id="rId66" display="http://crsorgi.gov.in/web/index.php/deathReport/deathReportD1/subDistName/Raishyabari/subDistID/6151/fromDate/MDggMDIgMjAxNw%3D%3D/toDate/MTQgMDIgMjAxNw%3D%3D/k/MTY%3D/DistID/291/DistName/Dhalai/TotRU/0"/>
    <hyperlink ref="Q22" r:id="rId67" display="http://crsorgi.gov.in/web/index.php/deathReport/deathReportD1/subDistName/KAKRABAN/subDistID/1938/fromDate/MDggMDIgMjAxNw%3D%3D/toDate/MTQgMDIgMjAxNw%3D%3D/k/MTY%3D/DistID/687/DistName/Gomati/TotRU/2"/>
    <hyperlink ref="Q23" r:id="rId68" display="http://crsorgi.gov.in/web/index.php/deathReport/deathReportD1/subDistName/Amarpur/subDistID/1939/fromDate/MDggMDIgMjAxNw%3D%3D/toDate/MTQgMDIgMjAxNw%3D%3D/k/MTY%3D/DistID/687/DistName/Gomati/TotRU/4"/>
    <hyperlink ref="Q24" r:id="rId69" display="http://crsorgi.gov.in/web/index.php/deathReport/deathReportD1/subDistName/Ompi/subDistID/1940/fromDate/MDggMDIgMjAxNw%3D%3D/toDate/MTQgMDIgMjAxNw%3D%3D/k/MTY%3D/DistID/687/DistName/Gomati/TotRU/10"/>
    <hyperlink ref="Q25" r:id="rId70" display="http://crsorgi.gov.in/web/index.php/deathReport/deathReportD1/subDistName/Matarbari/subDistID/1941/fromDate/MDggMDIgMjAxNw%3D%3D/toDate/MTQgMDIgMjAxNw%3D%3D/k/MTY%3D/DistID/687/DistName/Gomati/TotRU/7"/>
    <hyperlink ref="Q26" r:id="rId71" display="http://crsorgi.gov.in/web/index.php/deathReport/deathReportD1/subDistName/Karbook/subDistID/1946/fromDate/MDggMDIgMjAxNw%3D%3D/toDate/MTQgMDIgMjAxNw%3D%3D/k/MTY%3D/DistID/687/DistName/Gomati/TotRU/6"/>
    <hyperlink ref="Q27" r:id="rId72" display="http://crsorgi.gov.in/web/index.php/deathReport/deathReportD1/subDistName/Tepania/subDistID/5971/fromDate/MDggMDIgMjAxNw%3D%3D/toDate/MTQgMDIgMjAxNw%3D%3D/k/MTY%3D/DistID/687/DistName/Gomati/TotRU/32"/>
    <hyperlink ref="Q28" r:id="rId73" display="http://crsorgi.gov.in/web/index.php/deathReport/deathReportD1/subDistName/Silachari/subDistID/5982/fromDate/MDggMDIgMjAxNw%3D%3D/toDate/MTQgMDIgMjAxNw%3D%3D/k/MTY%3D/DistID/687/DistName/Gomati/TotRU/0"/>
    <hyperlink ref="Q29" r:id="rId74" display="http://crsorgi.gov.in/web/index.php/deathReport/deathReportD1/subDistName/Killa/subDistID/6135/fromDate/MDggMDIgMjAxNw%3D%3D/toDate/MTQgMDIgMjAxNw%3D%3D/k/MTY%3D/DistID/687/DistName/Gomati/TotRU/2"/>
    <hyperlink ref="Q38" r:id="rId75" display="http://crsorgi.gov.in/web/index.php/deathReport/deathReportD1/subDistName/Padmabil/subDistID/1924/fromDate/MDggMDIgMjAxNw%3D%3D/toDate/MTQgMDIgMjAxNw%3D%3D/k/MTY%3D/DistID/685/DistName/Khowai/TotRU/4"/>
    <hyperlink ref="Q39" r:id="rId76" display="http://crsorgi.gov.in/web/index.php/deathReport/deathReportD1/subDistName/Khowai/subDistID/1925/fromDate/MDggMDIgMjAxNw%3D%3D/toDate/MTQgMDIgMjAxNw%3D%3D/k/MTY%3D/DistID/685/DistName/Khowai/TotRU/6"/>
    <hyperlink ref="Q40" r:id="rId77" display="http://crsorgi.gov.in/web/index.php/deathReport/deathReportD1/subDistName/Tulashikhar/subDistID/1926/fromDate/MDggMDIgMjAxNw%3D%3D/toDate/MTQgMDIgMjAxNw%3D%3D/k/MTY%3D/DistID/685/DistName/Khowai/TotRU/4"/>
    <hyperlink ref="Q41" r:id="rId78" display="http://crsorgi.gov.in/web/index.php/deathReport/deathReportD1/subDistName/Kalyanpur/subDistID/1927/fromDate/MDggMDIgMjAxNw%3D%3D/toDate/MTQgMDIgMjAxNw%3D%3D/k/MTY%3D/DistID/685/DistName/Khowai/TotRU/6"/>
    <hyperlink ref="Q42" r:id="rId79" display="http://crsorgi.gov.in/web/index.php/deathReport/deathReportD1/subDistName/Teliamura/subDistID/1928/fromDate/MDggMDIgMjAxNw%3D%3D/toDate/MTQgMDIgMjAxNw%3D%3D/k/MTY%3D/DistID/685/DistName/Khowai/TotRU/12"/>
    <hyperlink ref="Q43" r:id="rId80" display="http://crsorgi.gov.in/web/index.php/deathReport/deathReportD1/subDistName/Mungiakumi+/subDistID/1929/fromDate/MDggMDIgMjAxNw%3D%3D/toDate/MTQgMDIgMjAxNw%3D%3D/k/MTY%3D/DistID/685/DistName/Khowai/TotRU/9"/>
    <hyperlink ref="Q52" r:id="rId81" display="http://crsorgi.gov.in/web/index.php/deathReport/deathReportD1/subDistName/Kadamtala/subDistID/1955/fromDate/MDggMDIgMjAxNw%3D%3D/toDate/MTQgMDIgMjAxNw%3D%3D/k/MTY%3D/DistID/292/DistName/North+Tripura/TotRU/17"/>
    <hyperlink ref="Q53" r:id="rId82" display="http://crsorgi.gov.in/web/index.php/deathReport/deathReportD1/subDistName/Panisagar/subDistID/1956/fromDate/MDggMDIgMjAxNw%3D%3D/toDate/MTQgMDIgMjAxNw%3D%3D/k/MTY%3D/DistID/292/DistName/North+Tripura/TotRU/11"/>
    <hyperlink ref="Q54" r:id="rId83" display="http://crsorgi.gov.in/web/index.php/deathReport/deathReportD1/subDistName/Damcherra/subDistID/1957/fromDate/MDggMDIgMjAxNw%3D%3D/toDate/MTQgMDIgMjAxNw%3D%3D/k/MTY%3D/DistID/292/DistName/North+Tripura/TotRU/1"/>
    <hyperlink ref="Q55" r:id="rId84" display="http://crsorgi.gov.in/web/index.php/deathReport/deathReportD1/subDistName/Dasda/subDistID/1960/fromDate/MDggMDIgMjAxNw%3D%3D/toDate/MTQgMDIgMjAxNw%3D%3D/k/MTY%3D/DistID/292/DistName/North+Tripura/TotRU/6"/>
    <hyperlink ref="Q56" r:id="rId85" display="http://crsorgi.gov.in/web/index.php/deathReport/deathReportD1/subDistName/Jampuii+hills/subDistID/1961/fromDate/MDggMDIgMjAxNw%3D%3D/toDate/MTQgMDIgMjAxNw%3D%3D/k/MTY%3D/DistID/292/DistName/North+Tripura/TotRU/0"/>
    <hyperlink ref="Q57" r:id="rId86" display="http://crsorgi.gov.in/web/index.php/deathReport/deathReportD1/subDistName/Kalachara/subDistID/6156/fromDate/MDggMDIgMjAxNw%3D%3D/toDate/MTQgMDIgMjAxNw%3D%3D/k/MTY%3D/DistID/292/DistName/North+Tripura/TotRU/3"/>
    <hyperlink ref="Q58" r:id="rId87" display="http://crsorgi.gov.in/web/index.php/deathReport/deathReportD1/subDistName/Jubarajnagar/subDistID/6158/fromDate/MDggMDIgMjAxNw%3D%3D/toDate/MTQgMDIgMjAxNw%3D%3D/k/MTY%3D/DistID/292/DistName/North+Tripura/TotRU/0"/>
    <hyperlink ref="Q59" r:id="rId88" display="http://crsorgi.gov.in/web/index.php/deathReport/deathReportD1/subDistName/Laljuri/subDistID/6159/fromDate/MDggMDIgMjAxNw%3D%3D/toDate/MTQgMDIgMjAxNw%3D%3D/k/MTY%3D/DistID/292/DistName/North+Tripura/TotRU/3"/>
    <hyperlink ref="Q67" r:id="rId89" display="http://crsorgi.gov.in/web/index.php/deathReport/deathReportD1/subDistName/Jampuijala/subDistID/1933/fromDate/MDggMDIgMjAxNw%3D%3D/toDate/MTQgMDIgMjAxNw%3D%3D/k/MTY%3D/DistID/684/DistName/Sepahijala/TotRU/0"/>
    <hyperlink ref="Q68" r:id="rId90" display="http://crsorgi.gov.in/web/index.php/deathReport/deathReportD1/subDistName/Bishalgarh/subDistID/1934/fromDate/MDggMDIgMjAxNw%3D%3D/toDate/MTQgMDIgMjAxNw%3D%3D/k/MTY%3D/DistID/684/DistName/Sepahijala/TotRU/13"/>
    <hyperlink ref="Q69" r:id="rId91" display="http://crsorgi.gov.in/web/index.php/deathReport/deathReportD1/subDistName/Boxanagar/subDistID/1935/fromDate/MDggMDIgMjAxNw%3D%3D/toDate/MTQgMDIgMjAxNw%3D%3D/k/MTY%3D/DistID/684/DistName/Sepahijala/TotRU/0"/>
    <hyperlink ref="Q70" r:id="rId92" display="http://crsorgi.gov.in/web/index.php/deathReport/deathReportD1/subDistName/Kathalia/subDistID/1937/fromDate/MDggMDIgMjAxNw%3D%3D/toDate/MTQgMDIgMjAxNw%3D%3D/k/MTY%3D/DistID/684/DistName/Sepahijala/TotRU/4"/>
    <hyperlink ref="Q71" r:id="rId93" display="http://crsorgi.gov.in/web/index.php/deathReport/deathReportD1/subDistName/Nalchar/subDistID/5972/fromDate/MDggMDIgMjAxNw%3D%3D/toDate/MTQgMDIgMjAxNw%3D%3D/k/MTY%3D/DistID/684/DistName/Sepahijala/TotRU/18"/>
    <hyperlink ref="Q72" r:id="rId94" display="http://crsorgi.gov.in/web/index.php/deathReport/deathReportD1/subDistName/Mohanbhog/subDistID/6132/fromDate/MDggMDIgMjAxNw%3D%3D/toDate/MTQgMDIgMjAxNw%3D%3D/k/MTY%3D/DistID/684/DistName/Sepahijala/TotRU/2"/>
    <hyperlink ref="Q73" r:id="rId95" display="http://crsorgi.gov.in/web/index.php/deathReport/deathReportD1/subDistName/Charilam/subDistID/6134/fromDate/MDggMDIgMjAxNw%3D%3D/toDate/MTQgMDIgMjAxNw%3D%3D/k/MTY%3D/DistID/684/DistName/Sepahijala/TotRU/6"/>
    <hyperlink ref="Q81" r:id="rId96" display="http://crsorgi.gov.in/web/index.php/deathReport/deathReportD1/subDistName/Rajnagar/subDistID/1943/fromDate/MDggMDIgMjAxNw%3D%3D/toDate/MTQgMDIgMjAxNw%3D%3D/k/MTY%3D/DistID/290/DistName/South+Tripura+/TotRU/14"/>
    <hyperlink ref="Q82" r:id="rId97" display="http://crsorgi.gov.in/web/index.php/deathReport/deathReportD1/subDistName/Hrishyamukh/subDistID/1944/fromDate/MDggMDIgMjAxNw%3D%3D/toDate/MTQgMDIgMjAxNw%3D%3D/k/MTY%3D/DistID/290/DistName/South+Tripura+/TotRU/4"/>
    <hyperlink ref="Q83" r:id="rId98" display="http://crsorgi.gov.in/web/index.php/deathReport/deathReportD1/subDistName/Bagafa+/subDistID/1945/fromDate/MDggMDIgMjAxNw%3D%3D/toDate/MTQgMDIgMjAxNw%3D%3D/k/MTY%3D/DistID/290/DistName/South+Tripura+/TotRU/13"/>
    <hyperlink ref="Q84" r:id="rId99" display="http://crsorgi.gov.in/web/index.php/deathReport/deathReportD1/subDistName/Rupaichhari/subDistID/1947/fromDate/MDggMDIgMjAxNw%3D%3D/toDate/MTQgMDIgMjAxNw%3D%3D/k/MTY%3D/DistID/290/DistName/South+Tripura+/TotRU/1"/>
    <hyperlink ref="Q85" r:id="rId100" display="http://crsorgi.gov.in/web/index.php/deathReport/deathReportD1/subDistName/Satchand/subDistID/1948/fromDate/MDggMDIgMjAxNw%3D%3D/toDate/MTQgMDIgMjAxNw%3D%3D/k/MTY%3D/DistID/290/DistName/South+Tripura+/TotRU/5"/>
    <hyperlink ref="Q86" r:id="rId101" display="http://crsorgi.gov.in/web/index.php/deathReport/deathReportD1/subDistName/Jolaibari/subDistID/6140/fromDate/MDggMDIgMjAxNw%3D%3D/toDate/MTQgMDIgMjAxNw%3D%3D/k/MTY%3D/DistID/290/DistName/South+Tripura+/TotRU/3"/>
    <hyperlink ref="Q87" r:id="rId102" display="http://crsorgi.gov.in/web/index.php/deathReport/deathReportD1/subDistName/Bharat+Chandra+Nagar/subDistID/6144/fromDate/MDggMDIgMjAxNw%3D%3D/toDate/MTQgMDIgMjAxNw%3D%3D/k/MTY%3D/DistID/290/DistName/South+Tripura+/TotRU/6"/>
    <hyperlink ref="Q88" r:id="rId103" display="http://crsorgi.gov.in/web/index.php/deathReport/deathReportD1/subDistName/Poangbari/subDistID/6146/fromDate/MDggMDIgMjAxNw%3D%3D/toDate/MTQgMDIgMjAxNw%3D%3D/k/MTY%3D/DistID/290/DistName/South+Tripura+/TotRU/0"/>
    <hyperlink ref="Q97" r:id="rId104" display="http://crsorgi.gov.in/web/index.php/deathReport/deathReportD1/subDistName/Gournagar/subDistID/1954/fromDate/MDggMDIgMjAxNw%3D%3D/toDate/MTQgMDIgMjAxNw%3D%3D/k/MTY%3D/DistID/686/DistName/Unakoti/TotRU/2"/>
    <hyperlink ref="Q98" r:id="rId105" display="http://crsorgi.gov.in/web/index.php/deathReport/deathReportD1/subDistName/Pecharthal/subDistID/1958/fromDate/MDggMDIgMjAxNw%3D%3D/toDate/MTQgMDIgMjAxNw%3D%3D/k/MTY%3D/DistID/686/DistName/Unakoti/TotRU/0"/>
    <hyperlink ref="Q99" r:id="rId106" display="http://crsorgi.gov.in/web/index.php/deathReport/deathReportD1/subDistName/Kumarghat/subDistID/1959/fromDate/MDggMDIgMjAxNw%3D%3D/toDate/MTQgMDIgMjAxNw%3D%3D/k/MTY%3D/DistID/686/DistName/Unakoti/TotRU/26"/>
    <hyperlink ref="Q100" r:id="rId107" display="http://crsorgi.gov.in/web/index.php/deathReport/deathReportD1/subDistName/Chandipur/subDistID/6131/fromDate/MDggMDIgMjAxNw%3D%3D/toDate/MTQgMDIgMjAxNw%3D%3D/k/MTY%3D/DistID/686/DistName/Unakoti/TotRU/0"/>
    <hyperlink ref="Q109" r:id="rId108" display="http://crsorgi.gov.in/web/index.php/deathReport/deathReportD1/subDistName/Mohanpur/subDistID/1922/fromDate/MDggMDIgMjAxNw%3D%3D/toDate/MTQgMDIgMjAxNw%3D%3D/k/MTY%3D/DistID/289/DistName/West+Tripura+/TotRU/15"/>
    <hyperlink ref="Q110" r:id="rId109" display="http://crsorgi.gov.in/web/index.php/deathReport/deathReportD1/subDistName/Hezamara/subDistID/1923/fromDate/MDggMDIgMjAxNw%3D%3D/toDate/MTQgMDIgMjAxNw%3D%3D/k/MTY%3D/DistID/289/DistName/West+Tripura+/TotRU/4"/>
    <hyperlink ref="Q111" r:id="rId110" display="http://crsorgi.gov.in/web/index.php/deathReport/deathReportD1/subDistName/Mandwi/subDistID/1930/fromDate/MDggMDIgMjAxNw%3D%3D/toDate/MTQgMDIgMjAxNw%3D%3D/k/MTY%3D/DistID/289/DistName/West+Tripura+/TotRU/0"/>
    <hyperlink ref="Q112" r:id="rId111" display="http://crsorgi.gov.in/web/index.php/deathReport/deathReportD1/subDistName/Jirania/subDistID/1931/fromDate/MDggMDIgMjAxNw%3D%3D/toDate/MTQgMDIgMjAxNw%3D%3D/k/MTY%3D/DistID/289/DistName/West+Tripura+/TotRU/5"/>
    <hyperlink ref="Q113" r:id="rId112" display="http://crsorgi.gov.in/web/index.php/deathReport/deathReportD1/subDistName/Dukli/subDistID/1932/fromDate/MDggMDIgMjAxNw%3D%3D/toDate/MTQgMDIgMjAxNw%3D%3D/k/MTY%3D/DistID/289/DistName/West+Tripura+/TotRU/16"/>
    <hyperlink ref="Q114" r:id="rId113" display="http://crsorgi.gov.in/web/index.php/deathReport/deathReportD1/subDistName/Lefunga/subDistID/6141/fromDate/MDggMDIgMjAxNw%3D%3D/toDate/MTQgMDIgMjAxNw%3D%3D/k/MTY%3D/DistID/289/DistName/West+Tripura+/TotRU/0"/>
    <hyperlink ref="Q115" r:id="rId114" display="http://crsorgi.gov.in/web/index.php/deathReport/deathReportD1/subDistName/Belbari/subDistID/6142/fromDate/MDggMDIgMjAxNw%3D%3D/toDate/MTQgMDIgMjAxNw%3D%3D/k/MTY%3D/DistID/289/DistName/West+Tripura+/TotRU/4"/>
    <hyperlink ref="Q116" r:id="rId115" display="http://crsorgi.gov.in/web/index.php/deathReport/deathReportD1/subDistName/Old+Agartala/subDistID/6143/fromDate/MDggMDIgMjAxNw%3D%3D/toDate/MTQgMDIgMjAxNw%3D%3D/k/MTY%3D/DistID/289/DistName/West+Tripura+/TotRU/0"/>
    <hyperlink ref="Q117" r:id="rId116" display="http://crsorgi.gov.in/web/index.php/deathReport/deathReportD1/subDistName/Bamutia/subDistID/6145/fromDate/MDggMDIgMjAxNw%3D%3D/toDate/MTQgMDIgMjAxNw%3D%3D/k/MTY%3D/DistID/289/DistName/West+Tripura+/TotRU/14"/>
  </hyperlinks>
  <pageMargins left="0.75" right="0.75" top="1" bottom="1" header="0.5" footer="0.5"/>
  <pageSetup paperSize="9" orientation="portrait" verticalDpi="0" r:id="rId11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4"/>
  <sheetViews>
    <sheetView topLeftCell="A148" workbookViewId="0">
      <selection activeCell="A168" sqref="A168:E168"/>
    </sheetView>
  </sheetViews>
  <sheetFormatPr defaultRowHeight="12.75"/>
  <cols>
    <col min="1" max="1" width="7.5703125" customWidth="1"/>
    <col min="2" max="2" width="22.5703125" customWidth="1"/>
    <col min="3" max="20" width="7.7109375" customWidth="1"/>
  </cols>
  <sheetData>
    <row r="1" spans="1:20" ht="15" customHeight="1">
      <c r="A1" s="198" t="s">
        <v>236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</row>
    <row r="2" spans="1:20" ht="15" customHeight="1">
      <c r="A2" s="188" t="s">
        <v>104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5" customHeight="1">
      <c r="A3" s="80"/>
      <c r="B3" s="83"/>
      <c r="C3" s="193" t="s">
        <v>92</v>
      </c>
      <c r="D3" s="193"/>
      <c r="E3" s="193"/>
      <c r="F3" s="193"/>
      <c r="G3" s="193"/>
      <c r="H3" s="193"/>
      <c r="I3" s="193"/>
      <c r="J3" s="193"/>
      <c r="K3" s="193"/>
      <c r="L3" s="197" t="s">
        <v>93</v>
      </c>
      <c r="M3" s="197"/>
      <c r="N3" s="197"/>
      <c r="O3" s="197"/>
      <c r="P3" s="197"/>
      <c r="Q3" s="197"/>
      <c r="R3" s="197"/>
      <c r="S3" s="197"/>
      <c r="T3" s="197"/>
    </row>
    <row r="4" spans="1:20" ht="15" customHeight="1">
      <c r="A4" s="80"/>
      <c r="B4" s="81"/>
      <c r="C4" s="184" t="s">
        <v>96</v>
      </c>
      <c r="D4" s="185"/>
      <c r="E4" s="186"/>
      <c r="F4" s="187" t="s">
        <v>100</v>
      </c>
      <c r="G4" s="187"/>
      <c r="H4" s="187"/>
      <c r="I4" s="184" t="s">
        <v>95</v>
      </c>
      <c r="J4" s="185"/>
      <c r="K4" s="186"/>
      <c r="L4" s="194" t="s">
        <v>96</v>
      </c>
      <c r="M4" s="195"/>
      <c r="N4" s="196"/>
      <c r="O4" s="183" t="s">
        <v>100</v>
      </c>
      <c r="P4" s="183"/>
      <c r="Q4" s="183"/>
      <c r="R4" s="194" t="s">
        <v>95</v>
      </c>
      <c r="S4" s="195"/>
      <c r="T4" s="196"/>
    </row>
    <row r="5" spans="1:20" ht="15" customHeight="1">
      <c r="A5" s="66" t="s">
        <v>105</v>
      </c>
      <c r="B5" s="74" t="s">
        <v>106</v>
      </c>
      <c r="C5" s="87" t="s">
        <v>2</v>
      </c>
      <c r="D5" s="87" t="s">
        <v>3</v>
      </c>
      <c r="E5" s="87" t="s">
        <v>4</v>
      </c>
      <c r="F5" s="87" t="s">
        <v>2</v>
      </c>
      <c r="G5" s="87" t="s">
        <v>3</v>
      </c>
      <c r="H5" s="87" t="s">
        <v>4</v>
      </c>
      <c r="I5" s="87" t="s">
        <v>2</v>
      </c>
      <c r="J5" s="87" t="s">
        <v>3</v>
      </c>
      <c r="K5" s="87" t="s">
        <v>4</v>
      </c>
      <c r="L5" s="92" t="s">
        <v>2</v>
      </c>
      <c r="M5" s="92" t="s">
        <v>3</v>
      </c>
      <c r="N5" s="92" t="s">
        <v>4</v>
      </c>
      <c r="O5" s="92" t="s">
        <v>2</v>
      </c>
      <c r="P5" s="92" t="s">
        <v>3</v>
      </c>
      <c r="Q5" s="92" t="s">
        <v>4</v>
      </c>
      <c r="R5" s="92" t="s">
        <v>2</v>
      </c>
      <c r="S5" s="92" t="s">
        <v>3</v>
      </c>
      <c r="T5" s="92" t="s">
        <v>4</v>
      </c>
    </row>
    <row r="6" spans="1:20" ht="15" customHeight="1">
      <c r="A6" s="65">
        <v>1</v>
      </c>
      <c r="B6" s="69" t="s">
        <v>107</v>
      </c>
      <c r="C6" s="88">
        <v>28</v>
      </c>
      <c r="D6" s="88">
        <v>19</v>
      </c>
      <c r="E6" s="88">
        <v>47</v>
      </c>
      <c r="F6" s="88">
        <v>20</v>
      </c>
      <c r="G6" s="88">
        <v>19</v>
      </c>
      <c r="H6" s="88">
        <v>39</v>
      </c>
      <c r="I6" s="88">
        <v>48</v>
      </c>
      <c r="J6" s="88">
        <v>38</v>
      </c>
      <c r="K6" s="88">
        <v>86</v>
      </c>
      <c r="L6" s="93">
        <v>1</v>
      </c>
      <c r="M6" s="93">
        <v>0</v>
      </c>
      <c r="N6" s="93">
        <v>1</v>
      </c>
      <c r="O6" s="93">
        <v>1</v>
      </c>
      <c r="P6" s="93">
        <v>0</v>
      </c>
      <c r="Q6" s="94">
        <v>1</v>
      </c>
      <c r="R6" s="98">
        <v>2</v>
      </c>
      <c r="S6" s="98">
        <v>0</v>
      </c>
      <c r="T6" s="98">
        <v>2</v>
      </c>
    </row>
    <row r="7" spans="1:20" ht="15" customHeight="1">
      <c r="A7" s="70">
        <v>2</v>
      </c>
      <c r="B7" s="69" t="s">
        <v>108</v>
      </c>
      <c r="C7" s="88">
        <v>0</v>
      </c>
      <c r="D7" s="88">
        <v>1</v>
      </c>
      <c r="E7" s="88">
        <v>1</v>
      </c>
      <c r="F7" s="88">
        <v>0</v>
      </c>
      <c r="G7" s="88">
        <v>0</v>
      </c>
      <c r="H7" s="88">
        <v>0</v>
      </c>
      <c r="I7" s="88">
        <v>0</v>
      </c>
      <c r="J7" s="88">
        <v>1</v>
      </c>
      <c r="K7" s="88">
        <v>1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4">
        <v>0</v>
      </c>
      <c r="R7" s="98">
        <v>0</v>
      </c>
      <c r="S7" s="98">
        <v>0</v>
      </c>
      <c r="T7" s="98">
        <v>0</v>
      </c>
    </row>
    <row r="8" spans="1:20" ht="15" customHeight="1">
      <c r="A8" s="70">
        <v>3</v>
      </c>
      <c r="B8" s="69" t="s">
        <v>109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4">
        <v>0</v>
      </c>
      <c r="R8" s="98">
        <v>0</v>
      </c>
      <c r="S8" s="98">
        <v>0</v>
      </c>
      <c r="T8" s="98">
        <v>0</v>
      </c>
    </row>
    <row r="9" spans="1:20" ht="15" customHeight="1">
      <c r="A9" s="65">
        <v>4</v>
      </c>
      <c r="B9" s="69" t="s">
        <v>110</v>
      </c>
      <c r="C9" s="88">
        <v>12</v>
      </c>
      <c r="D9" s="88">
        <v>8</v>
      </c>
      <c r="E9" s="88">
        <v>20</v>
      </c>
      <c r="F9" s="88">
        <v>1</v>
      </c>
      <c r="G9" s="88">
        <v>1</v>
      </c>
      <c r="H9" s="88">
        <v>2</v>
      </c>
      <c r="I9" s="88">
        <v>13</v>
      </c>
      <c r="J9" s="88">
        <v>9</v>
      </c>
      <c r="K9" s="88">
        <v>22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4">
        <v>0</v>
      </c>
      <c r="R9" s="98">
        <v>0</v>
      </c>
      <c r="S9" s="98">
        <v>0</v>
      </c>
      <c r="T9" s="98">
        <v>0</v>
      </c>
    </row>
    <row r="10" spans="1:20" ht="15" customHeight="1">
      <c r="A10" s="70">
        <v>5</v>
      </c>
      <c r="B10" s="71" t="s">
        <v>111</v>
      </c>
      <c r="C10" s="88">
        <v>0</v>
      </c>
      <c r="D10" s="88">
        <v>2</v>
      </c>
      <c r="E10" s="88">
        <v>2</v>
      </c>
      <c r="F10" s="88">
        <v>0</v>
      </c>
      <c r="G10" s="88">
        <v>0</v>
      </c>
      <c r="H10" s="88">
        <v>0</v>
      </c>
      <c r="I10" s="88">
        <v>0</v>
      </c>
      <c r="J10" s="88">
        <v>2</v>
      </c>
      <c r="K10" s="88">
        <v>2</v>
      </c>
      <c r="L10" s="93">
        <v>1</v>
      </c>
      <c r="M10" s="93">
        <v>0</v>
      </c>
      <c r="N10" s="93">
        <v>1</v>
      </c>
      <c r="O10" s="93">
        <v>0</v>
      </c>
      <c r="P10" s="93">
        <v>0</v>
      </c>
      <c r="Q10" s="94">
        <v>0</v>
      </c>
      <c r="R10" s="98">
        <v>1</v>
      </c>
      <c r="S10" s="98">
        <v>0</v>
      </c>
      <c r="T10" s="98">
        <v>1</v>
      </c>
    </row>
    <row r="11" spans="1:20" ht="15" customHeight="1">
      <c r="A11" s="70">
        <v>6</v>
      </c>
      <c r="B11" s="71" t="s">
        <v>112</v>
      </c>
      <c r="C11" s="88">
        <v>14</v>
      </c>
      <c r="D11" s="88">
        <v>7</v>
      </c>
      <c r="E11" s="88">
        <v>21</v>
      </c>
      <c r="F11" s="88">
        <v>1</v>
      </c>
      <c r="G11" s="88">
        <v>0</v>
      </c>
      <c r="H11" s="88">
        <v>1</v>
      </c>
      <c r="I11" s="88">
        <v>15</v>
      </c>
      <c r="J11" s="88">
        <v>7</v>
      </c>
      <c r="K11" s="88">
        <v>22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4">
        <v>0</v>
      </c>
      <c r="R11" s="98">
        <v>0</v>
      </c>
      <c r="S11" s="98">
        <v>0</v>
      </c>
      <c r="T11" s="98">
        <v>0</v>
      </c>
    </row>
    <row r="12" spans="1:20" ht="15" customHeight="1">
      <c r="A12" s="65">
        <v>7</v>
      </c>
      <c r="B12" s="71" t="s">
        <v>113</v>
      </c>
      <c r="C12" s="88">
        <v>14</v>
      </c>
      <c r="D12" s="88">
        <v>22</v>
      </c>
      <c r="E12" s="88">
        <v>36</v>
      </c>
      <c r="F12" s="88">
        <v>0</v>
      </c>
      <c r="G12" s="88">
        <v>0</v>
      </c>
      <c r="H12" s="88">
        <v>0</v>
      </c>
      <c r="I12" s="88">
        <v>14</v>
      </c>
      <c r="J12" s="88">
        <v>22</v>
      </c>
      <c r="K12" s="88">
        <v>36</v>
      </c>
      <c r="L12" s="93">
        <v>2</v>
      </c>
      <c r="M12" s="93">
        <v>2</v>
      </c>
      <c r="N12" s="93">
        <v>4</v>
      </c>
      <c r="O12" s="93">
        <v>0</v>
      </c>
      <c r="P12" s="93">
        <v>0</v>
      </c>
      <c r="Q12" s="94">
        <v>0</v>
      </c>
      <c r="R12" s="98">
        <v>2</v>
      </c>
      <c r="S12" s="98">
        <v>2</v>
      </c>
      <c r="T12" s="98">
        <v>4</v>
      </c>
    </row>
    <row r="13" spans="1:20" ht="15" customHeight="1">
      <c r="A13" s="70">
        <v>8</v>
      </c>
      <c r="B13" s="71" t="s">
        <v>114</v>
      </c>
      <c r="C13" s="88">
        <v>22</v>
      </c>
      <c r="D13" s="88">
        <v>22</v>
      </c>
      <c r="E13" s="88">
        <v>44</v>
      </c>
      <c r="F13" s="88">
        <v>8</v>
      </c>
      <c r="G13" s="88">
        <v>10</v>
      </c>
      <c r="H13" s="88">
        <v>18</v>
      </c>
      <c r="I13" s="88">
        <v>30</v>
      </c>
      <c r="J13" s="88">
        <v>32</v>
      </c>
      <c r="K13" s="88">
        <v>62</v>
      </c>
      <c r="L13" s="93">
        <v>0</v>
      </c>
      <c r="M13" s="93">
        <v>1</v>
      </c>
      <c r="N13" s="93">
        <v>1</v>
      </c>
      <c r="O13" s="93">
        <v>0</v>
      </c>
      <c r="P13" s="93">
        <v>2</v>
      </c>
      <c r="Q13" s="94">
        <v>2</v>
      </c>
      <c r="R13" s="98">
        <v>0</v>
      </c>
      <c r="S13" s="98">
        <v>3</v>
      </c>
      <c r="T13" s="98">
        <v>3</v>
      </c>
    </row>
    <row r="14" spans="1:20" ht="15" customHeight="1">
      <c r="A14" s="70">
        <v>9</v>
      </c>
      <c r="B14" s="71" t="s">
        <v>115</v>
      </c>
      <c r="C14" s="88">
        <v>37</v>
      </c>
      <c r="D14" s="88">
        <v>13</v>
      </c>
      <c r="E14" s="88">
        <v>50</v>
      </c>
      <c r="F14" s="88">
        <v>7</v>
      </c>
      <c r="G14" s="88">
        <v>9</v>
      </c>
      <c r="H14" s="88">
        <v>16</v>
      </c>
      <c r="I14" s="88">
        <v>44</v>
      </c>
      <c r="J14" s="88">
        <v>22</v>
      </c>
      <c r="K14" s="88">
        <v>66</v>
      </c>
      <c r="L14" s="93">
        <v>1</v>
      </c>
      <c r="M14" s="93">
        <v>0</v>
      </c>
      <c r="N14" s="93">
        <v>1</v>
      </c>
      <c r="O14" s="94">
        <v>0</v>
      </c>
      <c r="P14" s="93">
        <v>0</v>
      </c>
      <c r="Q14" s="96">
        <v>0</v>
      </c>
      <c r="R14" s="98">
        <v>1</v>
      </c>
      <c r="S14" s="98">
        <v>0</v>
      </c>
      <c r="T14" s="98">
        <v>1</v>
      </c>
    </row>
    <row r="15" spans="1:20" ht="15" customHeight="1">
      <c r="A15" s="65">
        <v>10</v>
      </c>
      <c r="B15" s="71" t="s">
        <v>116</v>
      </c>
      <c r="C15" s="88">
        <v>29</v>
      </c>
      <c r="D15" s="88">
        <v>37</v>
      </c>
      <c r="E15" s="88">
        <v>66</v>
      </c>
      <c r="F15" s="88">
        <v>1</v>
      </c>
      <c r="G15" s="88">
        <v>0</v>
      </c>
      <c r="H15" s="88">
        <v>1</v>
      </c>
      <c r="I15" s="88">
        <v>30</v>
      </c>
      <c r="J15" s="88">
        <v>37</v>
      </c>
      <c r="K15" s="88">
        <v>67</v>
      </c>
      <c r="L15" s="93">
        <v>0</v>
      </c>
      <c r="M15" s="93">
        <v>0</v>
      </c>
      <c r="N15" s="93">
        <v>0</v>
      </c>
      <c r="O15" s="94">
        <v>0</v>
      </c>
      <c r="P15" s="93">
        <v>0</v>
      </c>
      <c r="Q15" s="96">
        <v>0</v>
      </c>
      <c r="R15" s="98">
        <v>0</v>
      </c>
      <c r="S15" s="98">
        <v>0</v>
      </c>
      <c r="T15" s="98">
        <v>0</v>
      </c>
    </row>
    <row r="16" spans="1:20" ht="15" customHeight="1">
      <c r="A16" s="70">
        <v>11</v>
      </c>
      <c r="B16" s="71" t="s">
        <v>117</v>
      </c>
      <c r="C16" s="88">
        <v>62</v>
      </c>
      <c r="D16" s="88">
        <v>61</v>
      </c>
      <c r="E16" s="88">
        <v>123</v>
      </c>
      <c r="F16" s="88">
        <v>0</v>
      </c>
      <c r="G16" s="88">
        <v>2</v>
      </c>
      <c r="H16" s="88">
        <v>2</v>
      </c>
      <c r="I16" s="88">
        <v>62</v>
      </c>
      <c r="J16" s="88">
        <v>63</v>
      </c>
      <c r="K16" s="88">
        <v>125</v>
      </c>
      <c r="L16" s="93">
        <v>20</v>
      </c>
      <c r="M16" s="93">
        <v>10</v>
      </c>
      <c r="N16" s="93">
        <v>30</v>
      </c>
      <c r="O16" s="94">
        <v>0</v>
      </c>
      <c r="P16" s="93">
        <v>0</v>
      </c>
      <c r="Q16" s="96">
        <v>0</v>
      </c>
      <c r="R16" s="98">
        <v>20</v>
      </c>
      <c r="S16" s="98">
        <v>10</v>
      </c>
      <c r="T16" s="98">
        <v>30</v>
      </c>
    </row>
    <row r="17" spans="1:20" ht="15" customHeight="1">
      <c r="A17" s="70">
        <v>12</v>
      </c>
      <c r="B17" s="71" t="s">
        <v>118</v>
      </c>
      <c r="C17" s="88">
        <v>68</v>
      </c>
      <c r="D17" s="88">
        <v>60</v>
      </c>
      <c r="E17" s="88">
        <v>128</v>
      </c>
      <c r="F17" s="88">
        <v>0</v>
      </c>
      <c r="G17" s="88">
        <v>0</v>
      </c>
      <c r="H17" s="88">
        <v>0</v>
      </c>
      <c r="I17" s="88">
        <v>68</v>
      </c>
      <c r="J17" s="88">
        <v>60</v>
      </c>
      <c r="K17" s="88">
        <v>128</v>
      </c>
      <c r="L17" s="93">
        <v>4</v>
      </c>
      <c r="M17" s="93">
        <v>4</v>
      </c>
      <c r="N17" s="93">
        <v>8</v>
      </c>
      <c r="O17" s="94">
        <v>0</v>
      </c>
      <c r="P17" s="93">
        <v>0</v>
      </c>
      <c r="Q17" s="96">
        <v>0</v>
      </c>
      <c r="R17" s="98">
        <v>4</v>
      </c>
      <c r="S17" s="98">
        <v>4</v>
      </c>
      <c r="T17" s="98">
        <v>8</v>
      </c>
    </row>
    <row r="18" spans="1:20" ht="15" customHeight="1">
      <c r="A18" s="65">
        <v>13</v>
      </c>
      <c r="B18" s="71" t="s">
        <v>119</v>
      </c>
      <c r="C18" s="88">
        <v>36</v>
      </c>
      <c r="D18" s="88">
        <v>29</v>
      </c>
      <c r="E18" s="88">
        <v>65</v>
      </c>
      <c r="F18" s="88">
        <v>0</v>
      </c>
      <c r="G18" s="88">
        <v>6</v>
      </c>
      <c r="H18" s="88">
        <v>6</v>
      </c>
      <c r="I18" s="88">
        <v>36</v>
      </c>
      <c r="J18" s="88">
        <v>35</v>
      </c>
      <c r="K18" s="88">
        <v>71</v>
      </c>
      <c r="L18" s="93">
        <v>20</v>
      </c>
      <c r="M18" s="93">
        <v>7</v>
      </c>
      <c r="N18" s="93">
        <v>27</v>
      </c>
      <c r="O18" s="94">
        <v>2</v>
      </c>
      <c r="P18" s="93">
        <v>0</v>
      </c>
      <c r="Q18" s="96">
        <v>2</v>
      </c>
      <c r="R18" s="98">
        <v>22</v>
      </c>
      <c r="S18" s="98">
        <v>7</v>
      </c>
      <c r="T18" s="98">
        <v>29</v>
      </c>
    </row>
    <row r="19" spans="1:20" ht="15" customHeight="1">
      <c r="A19" s="70">
        <v>14</v>
      </c>
      <c r="B19" s="71" t="s">
        <v>120</v>
      </c>
      <c r="C19" s="88">
        <v>1</v>
      </c>
      <c r="D19" s="88">
        <v>4</v>
      </c>
      <c r="E19" s="88">
        <v>5</v>
      </c>
      <c r="F19" s="88">
        <v>0</v>
      </c>
      <c r="G19" s="88">
        <v>2</v>
      </c>
      <c r="H19" s="88">
        <v>2</v>
      </c>
      <c r="I19" s="88">
        <v>1</v>
      </c>
      <c r="J19" s="88">
        <v>6</v>
      </c>
      <c r="K19" s="88">
        <v>7</v>
      </c>
      <c r="L19" s="93">
        <v>0</v>
      </c>
      <c r="M19" s="93">
        <v>0</v>
      </c>
      <c r="N19" s="93">
        <v>0</v>
      </c>
      <c r="O19" s="94">
        <v>0</v>
      </c>
      <c r="P19" s="93">
        <v>0</v>
      </c>
      <c r="Q19" s="96">
        <v>0</v>
      </c>
      <c r="R19" s="98">
        <v>0</v>
      </c>
      <c r="S19" s="98">
        <v>0</v>
      </c>
      <c r="T19" s="98">
        <v>0</v>
      </c>
    </row>
    <row r="20" spans="1:20" ht="15" customHeight="1">
      <c r="A20" s="70">
        <v>15</v>
      </c>
      <c r="B20" s="71" t="s">
        <v>121</v>
      </c>
      <c r="C20" s="88">
        <v>10</v>
      </c>
      <c r="D20" s="88">
        <v>8</v>
      </c>
      <c r="E20" s="88">
        <v>18</v>
      </c>
      <c r="F20" s="88">
        <v>11</v>
      </c>
      <c r="G20" s="88">
        <v>9</v>
      </c>
      <c r="H20" s="88">
        <v>20</v>
      </c>
      <c r="I20" s="88">
        <v>21</v>
      </c>
      <c r="J20" s="88">
        <v>17</v>
      </c>
      <c r="K20" s="88">
        <v>38</v>
      </c>
      <c r="L20" s="93">
        <v>0</v>
      </c>
      <c r="M20" s="93">
        <v>0</v>
      </c>
      <c r="N20" s="93">
        <v>0</v>
      </c>
      <c r="O20" s="95">
        <v>0</v>
      </c>
      <c r="P20" s="93">
        <v>0</v>
      </c>
      <c r="Q20" s="95">
        <v>0</v>
      </c>
      <c r="R20" s="98">
        <v>0</v>
      </c>
      <c r="S20" s="98">
        <v>0</v>
      </c>
      <c r="T20" s="98">
        <v>0</v>
      </c>
    </row>
    <row r="21" spans="1:20" ht="15" customHeight="1">
      <c r="A21" s="102"/>
      <c r="B21" s="84" t="s">
        <v>11</v>
      </c>
      <c r="C21" s="88">
        <v>333</v>
      </c>
      <c r="D21" s="88">
        <v>293</v>
      </c>
      <c r="E21" s="88">
        <v>626</v>
      </c>
      <c r="F21" s="88">
        <v>49</v>
      </c>
      <c r="G21" s="88">
        <v>58</v>
      </c>
      <c r="H21" s="88">
        <v>107</v>
      </c>
      <c r="I21" s="88">
        <v>382</v>
      </c>
      <c r="J21" s="88">
        <v>351</v>
      </c>
      <c r="K21" s="88">
        <v>733</v>
      </c>
      <c r="L21" s="93">
        <v>49</v>
      </c>
      <c r="M21" s="93">
        <v>24</v>
      </c>
      <c r="N21" s="93">
        <v>73</v>
      </c>
      <c r="O21" s="93">
        <v>3</v>
      </c>
      <c r="P21" s="93">
        <v>2</v>
      </c>
      <c r="Q21" s="94">
        <v>5</v>
      </c>
      <c r="R21" s="98">
        <v>52</v>
      </c>
      <c r="S21" s="98">
        <v>26</v>
      </c>
      <c r="T21" s="98">
        <v>78</v>
      </c>
    </row>
    <row r="22" spans="1:20" ht="15" customHeight="1">
      <c r="A22" s="102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6"/>
      <c r="T22" s="86"/>
    </row>
    <row r="23" spans="1:20" ht="15" customHeight="1">
      <c r="A23" s="191" t="s">
        <v>122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1:20" ht="15" customHeight="1">
      <c r="A24" s="102"/>
      <c r="B24" s="84"/>
      <c r="C24" s="193" t="s">
        <v>92</v>
      </c>
      <c r="D24" s="193"/>
      <c r="E24" s="193"/>
      <c r="F24" s="193"/>
      <c r="G24" s="193"/>
      <c r="H24" s="193"/>
      <c r="I24" s="193"/>
      <c r="J24" s="193"/>
      <c r="K24" s="193"/>
      <c r="L24" s="197" t="s">
        <v>93</v>
      </c>
      <c r="M24" s="197"/>
      <c r="N24" s="197"/>
      <c r="O24" s="197"/>
      <c r="P24" s="197"/>
      <c r="Q24" s="197"/>
      <c r="R24" s="197"/>
      <c r="S24" s="197"/>
      <c r="T24" s="197"/>
    </row>
    <row r="25" spans="1:20" ht="15" customHeight="1">
      <c r="A25" s="70"/>
      <c r="B25" s="68" t="s">
        <v>123</v>
      </c>
      <c r="C25" s="184" t="s">
        <v>96</v>
      </c>
      <c r="D25" s="185"/>
      <c r="E25" s="186"/>
      <c r="F25" s="187" t="s">
        <v>100</v>
      </c>
      <c r="G25" s="187"/>
      <c r="H25" s="187"/>
      <c r="I25" s="184" t="s">
        <v>95</v>
      </c>
      <c r="J25" s="185"/>
      <c r="K25" s="186"/>
      <c r="L25" s="194" t="s">
        <v>96</v>
      </c>
      <c r="M25" s="195"/>
      <c r="N25" s="196"/>
      <c r="O25" s="183" t="s">
        <v>100</v>
      </c>
      <c r="P25" s="183"/>
      <c r="Q25" s="183"/>
      <c r="R25" s="194" t="s">
        <v>95</v>
      </c>
      <c r="S25" s="195"/>
      <c r="T25" s="196"/>
    </row>
    <row r="26" spans="1:20" ht="15" customHeight="1">
      <c r="A26" s="66" t="s">
        <v>105</v>
      </c>
      <c r="B26" s="74" t="s">
        <v>106</v>
      </c>
      <c r="C26" s="87" t="s">
        <v>2</v>
      </c>
      <c r="D26" s="87" t="s">
        <v>3</v>
      </c>
      <c r="E26" s="87" t="s">
        <v>4</v>
      </c>
      <c r="F26" s="87" t="s">
        <v>2</v>
      </c>
      <c r="G26" s="87" t="s">
        <v>3</v>
      </c>
      <c r="H26" s="87" t="s">
        <v>4</v>
      </c>
      <c r="I26" s="87" t="s">
        <v>2</v>
      </c>
      <c r="J26" s="87" t="s">
        <v>3</v>
      </c>
      <c r="K26" s="87" t="s">
        <v>4</v>
      </c>
      <c r="L26" s="92" t="s">
        <v>2</v>
      </c>
      <c r="M26" s="92" t="s">
        <v>3</v>
      </c>
      <c r="N26" s="92" t="s">
        <v>4</v>
      </c>
      <c r="O26" s="92" t="s">
        <v>2</v>
      </c>
      <c r="P26" s="92" t="s">
        <v>3</v>
      </c>
      <c r="Q26" s="92" t="s">
        <v>4</v>
      </c>
      <c r="R26" s="92" t="s">
        <v>2</v>
      </c>
      <c r="S26" s="92" t="s">
        <v>3</v>
      </c>
      <c r="T26" s="92" t="s">
        <v>4</v>
      </c>
    </row>
    <row r="27" spans="1:20" ht="15" customHeight="1">
      <c r="A27" s="70">
        <v>1</v>
      </c>
      <c r="B27" s="71" t="s">
        <v>124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8">
        <v>0</v>
      </c>
      <c r="S27" s="98">
        <v>0</v>
      </c>
      <c r="T27" s="98">
        <v>0</v>
      </c>
    </row>
    <row r="28" spans="1:20" ht="15" customHeight="1">
      <c r="A28" s="70">
        <v>2</v>
      </c>
      <c r="B28" s="71" t="s">
        <v>125</v>
      </c>
      <c r="C28" s="88">
        <v>9</v>
      </c>
      <c r="D28" s="88">
        <v>6</v>
      </c>
      <c r="E28" s="88">
        <v>15</v>
      </c>
      <c r="F28" s="88">
        <v>1</v>
      </c>
      <c r="G28" s="88">
        <v>5</v>
      </c>
      <c r="H28" s="88">
        <v>6</v>
      </c>
      <c r="I28" s="88">
        <v>10</v>
      </c>
      <c r="J28" s="88">
        <v>11</v>
      </c>
      <c r="K28" s="88">
        <v>21</v>
      </c>
      <c r="L28" s="93">
        <v>1</v>
      </c>
      <c r="M28" s="93">
        <v>0</v>
      </c>
      <c r="N28" s="93">
        <v>1</v>
      </c>
      <c r="O28" s="93">
        <v>1</v>
      </c>
      <c r="P28" s="93">
        <v>0</v>
      </c>
      <c r="Q28" s="93">
        <v>1</v>
      </c>
      <c r="R28" s="98">
        <v>2</v>
      </c>
      <c r="S28" s="98">
        <v>0</v>
      </c>
      <c r="T28" s="98">
        <v>2</v>
      </c>
    </row>
    <row r="29" spans="1:20" ht="15" customHeight="1">
      <c r="A29" s="70">
        <v>3</v>
      </c>
      <c r="B29" s="71" t="s">
        <v>126</v>
      </c>
      <c r="C29" s="88">
        <v>19</v>
      </c>
      <c r="D29" s="88">
        <v>20</v>
      </c>
      <c r="E29" s="88">
        <v>39</v>
      </c>
      <c r="F29" s="88">
        <v>11</v>
      </c>
      <c r="G29" s="88">
        <v>15</v>
      </c>
      <c r="H29" s="88">
        <v>26</v>
      </c>
      <c r="I29" s="88">
        <v>30</v>
      </c>
      <c r="J29" s="88">
        <v>35</v>
      </c>
      <c r="K29" s="88">
        <v>65</v>
      </c>
      <c r="L29" s="93">
        <v>0</v>
      </c>
      <c r="M29" s="93">
        <v>0</v>
      </c>
      <c r="N29" s="93">
        <v>0</v>
      </c>
      <c r="O29" s="93">
        <v>1</v>
      </c>
      <c r="P29" s="93">
        <v>0</v>
      </c>
      <c r="Q29" s="93">
        <v>1</v>
      </c>
      <c r="R29" s="98">
        <v>1</v>
      </c>
      <c r="S29" s="98">
        <v>0</v>
      </c>
      <c r="T29" s="98">
        <v>1</v>
      </c>
    </row>
    <row r="30" spans="1:20" ht="15" customHeight="1">
      <c r="A30" s="70">
        <v>4</v>
      </c>
      <c r="B30" s="76" t="s">
        <v>127</v>
      </c>
      <c r="C30" s="88">
        <v>10</v>
      </c>
      <c r="D30" s="88">
        <v>8</v>
      </c>
      <c r="E30" s="88">
        <v>18</v>
      </c>
      <c r="F30" s="88">
        <v>0</v>
      </c>
      <c r="G30" s="88">
        <v>0</v>
      </c>
      <c r="H30" s="88">
        <v>0</v>
      </c>
      <c r="I30" s="88">
        <v>10</v>
      </c>
      <c r="J30" s="88">
        <v>8</v>
      </c>
      <c r="K30" s="88">
        <v>18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8">
        <v>0</v>
      </c>
      <c r="S30" s="98">
        <v>0</v>
      </c>
      <c r="T30" s="98">
        <v>0</v>
      </c>
    </row>
    <row r="31" spans="1:20" ht="15" customHeight="1">
      <c r="A31" s="70">
        <v>5</v>
      </c>
      <c r="B31" s="69" t="s">
        <v>128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8">
        <v>0</v>
      </c>
      <c r="S31" s="98">
        <v>0</v>
      </c>
      <c r="T31" s="98">
        <v>0</v>
      </c>
    </row>
    <row r="32" spans="1:20" ht="15" customHeight="1">
      <c r="A32" s="70">
        <v>6</v>
      </c>
      <c r="B32" s="73" t="s">
        <v>129</v>
      </c>
      <c r="C32" s="88">
        <v>5</v>
      </c>
      <c r="D32" s="88">
        <v>3</v>
      </c>
      <c r="E32" s="88">
        <v>8</v>
      </c>
      <c r="F32" s="88">
        <v>1</v>
      </c>
      <c r="G32" s="88">
        <v>0</v>
      </c>
      <c r="H32" s="88">
        <v>1</v>
      </c>
      <c r="I32" s="88">
        <v>6</v>
      </c>
      <c r="J32" s="88">
        <v>3</v>
      </c>
      <c r="K32" s="88">
        <v>9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8">
        <v>0</v>
      </c>
      <c r="S32" s="98">
        <v>0</v>
      </c>
      <c r="T32" s="98">
        <v>0</v>
      </c>
    </row>
    <row r="33" spans="1:20" ht="15" customHeight="1">
      <c r="A33" s="70">
        <v>7</v>
      </c>
      <c r="B33" s="71" t="s">
        <v>130</v>
      </c>
      <c r="C33" s="88">
        <v>175</v>
      </c>
      <c r="D33" s="88">
        <v>165</v>
      </c>
      <c r="E33" s="88">
        <v>340</v>
      </c>
      <c r="F33" s="88">
        <v>26</v>
      </c>
      <c r="G33" s="88">
        <v>19</v>
      </c>
      <c r="H33" s="88">
        <v>45</v>
      </c>
      <c r="I33" s="88">
        <v>201</v>
      </c>
      <c r="J33" s="88">
        <v>184</v>
      </c>
      <c r="K33" s="88">
        <v>385</v>
      </c>
      <c r="L33" s="93">
        <v>3</v>
      </c>
      <c r="M33" s="93">
        <v>6</v>
      </c>
      <c r="N33" s="93">
        <v>9</v>
      </c>
      <c r="O33" s="93">
        <v>9</v>
      </c>
      <c r="P33" s="93">
        <v>5</v>
      </c>
      <c r="Q33" s="93">
        <v>14</v>
      </c>
      <c r="R33" s="98">
        <v>12</v>
      </c>
      <c r="S33" s="98">
        <v>11</v>
      </c>
      <c r="T33" s="98">
        <v>23</v>
      </c>
    </row>
    <row r="34" spans="1:20" ht="15" customHeight="1">
      <c r="A34" s="70">
        <v>8</v>
      </c>
      <c r="B34" s="71" t="s">
        <v>131</v>
      </c>
      <c r="C34" s="88">
        <v>6</v>
      </c>
      <c r="D34" s="88">
        <v>10</v>
      </c>
      <c r="E34" s="88">
        <v>16</v>
      </c>
      <c r="F34" s="88">
        <v>0</v>
      </c>
      <c r="G34" s="88">
        <v>0</v>
      </c>
      <c r="H34" s="88">
        <v>0</v>
      </c>
      <c r="I34" s="88">
        <v>6</v>
      </c>
      <c r="J34" s="88">
        <v>10</v>
      </c>
      <c r="K34" s="88">
        <v>16</v>
      </c>
      <c r="L34" s="93">
        <v>1</v>
      </c>
      <c r="M34" s="93">
        <v>0</v>
      </c>
      <c r="N34" s="93">
        <v>1</v>
      </c>
      <c r="O34" s="93">
        <v>0</v>
      </c>
      <c r="P34" s="93">
        <v>0</v>
      </c>
      <c r="Q34" s="93">
        <v>0</v>
      </c>
      <c r="R34" s="98">
        <v>1</v>
      </c>
      <c r="S34" s="98">
        <v>0</v>
      </c>
      <c r="T34" s="98">
        <v>1</v>
      </c>
    </row>
    <row r="35" spans="1:20" ht="15" customHeight="1">
      <c r="A35" s="70">
        <v>9</v>
      </c>
      <c r="B35" s="71" t="s">
        <v>132</v>
      </c>
      <c r="C35" s="88">
        <v>6</v>
      </c>
      <c r="D35" s="88">
        <v>3</v>
      </c>
      <c r="E35" s="88">
        <v>9</v>
      </c>
      <c r="F35" s="88">
        <v>1</v>
      </c>
      <c r="G35" s="88">
        <v>2</v>
      </c>
      <c r="H35" s="88">
        <v>3</v>
      </c>
      <c r="I35" s="88">
        <v>7</v>
      </c>
      <c r="J35" s="88">
        <v>5</v>
      </c>
      <c r="K35" s="88">
        <v>12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8">
        <v>0</v>
      </c>
      <c r="S35" s="98">
        <v>0</v>
      </c>
      <c r="T35" s="98">
        <v>0</v>
      </c>
    </row>
    <row r="36" spans="1:20" ht="15" customHeight="1">
      <c r="A36" s="70">
        <v>10</v>
      </c>
      <c r="B36" s="71" t="s">
        <v>133</v>
      </c>
      <c r="C36" s="88">
        <v>13</v>
      </c>
      <c r="D36" s="88">
        <v>13</v>
      </c>
      <c r="E36" s="88">
        <v>26</v>
      </c>
      <c r="F36" s="88">
        <v>0</v>
      </c>
      <c r="G36" s="88">
        <v>0</v>
      </c>
      <c r="H36" s="88">
        <v>0</v>
      </c>
      <c r="I36" s="88">
        <v>13</v>
      </c>
      <c r="J36" s="88">
        <v>13</v>
      </c>
      <c r="K36" s="88">
        <v>26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8">
        <v>0</v>
      </c>
      <c r="S36" s="98">
        <v>0</v>
      </c>
      <c r="T36" s="98">
        <v>0</v>
      </c>
    </row>
    <row r="37" spans="1:20" ht="15" customHeight="1">
      <c r="A37" s="70">
        <v>11</v>
      </c>
      <c r="B37" s="71" t="s">
        <v>134</v>
      </c>
      <c r="C37" s="88">
        <v>19</v>
      </c>
      <c r="D37" s="88">
        <v>9</v>
      </c>
      <c r="E37" s="88">
        <v>28</v>
      </c>
      <c r="F37" s="88">
        <v>2</v>
      </c>
      <c r="G37" s="88">
        <v>0</v>
      </c>
      <c r="H37" s="88">
        <v>2</v>
      </c>
      <c r="I37" s="88">
        <v>21</v>
      </c>
      <c r="J37" s="88">
        <v>9</v>
      </c>
      <c r="K37" s="88">
        <v>30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8">
        <v>0</v>
      </c>
      <c r="S37" s="98">
        <v>0</v>
      </c>
      <c r="T37" s="98">
        <v>0</v>
      </c>
    </row>
    <row r="38" spans="1:20" ht="15" customHeight="1">
      <c r="A38" s="70">
        <v>12</v>
      </c>
      <c r="B38" s="71" t="s">
        <v>135</v>
      </c>
      <c r="C38" s="88">
        <v>29</v>
      </c>
      <c r="D38" s="88">
        <v>23</v>
      </c>
      <c r="E38" s="88">
        <v>52</v>
      </c>
      <c r="F38" s="88">
        <v>5</v>
      </c>
      <c r="G38" s="88">
        <v>4</v>
      </c>
      <c r="H38" s="88">
        <v>9</v>
      </c>
      <c r="I38" s="88">
        <v>34</v>
      </c>
      <c r="J38" s="88">
        <v>27</v>
      </c>
      <c r="K38" s="88">
        <v>61</v>
      </c>
      <c r="L38" s="93">
        <v>1</v>
      </c>
      <c r="M38" s="93">
        <v>3</v>
      </c>
      <c r="N38" s="93">
        <v>4</v>
      </c>
      <c r="O38" s="93">
        <v>0</v>
      </c>
      <c r="P38" s="93">
        <v>0</v>
      </c>
      <c r="Q38" s="93">
        <v>0</v>
      </c>
      <c r="R38" s="98">
        <v>1</v>
      </c>
      <c r="S38" s="98">
        <v>3</v>
      </c>
      <c r="T38" s="98">
        <v>4</v>
      </c>
    </row>
    <row r="39" spans="1:20" ht="15" customHeight="1">
      <c r="A39" s="70">
        <v>13</v>
      </c>
      <c r="B39" s="71" t="s">
        <v>136</v>
      </c>
      <c r="C39" s="88">
        <v>0</v>
      </c>
      <c r="D39" s="88">
        <v>1</v>
      </c>
      <c r="E39" s="88">
        <v>1</v>
      </c>
      <c r="F39" s="88">
        <v>0</v>
      </c>
      <c r="G39" s="88">
        <v>0</v>
      </c>
      <c r="H39" s="88">
        <v>0</v>
      </c>
      <c r="I39" s="88">
        <v>0</v>
      </c>
      <c r="J39" s="88">
        <v>1</v>
      </c>
      <c r="K39" s="88">
        <v>1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8">
        <v>0</v>
      </c>
      <c r="S39" s="98">
        <v>0</v>
      </c>
      <c r="T39" s="98">
        <v>0</v>
      </c>
    </row>
    <row r="40" spans="1:20" ht="15" customHeight="1">
      <c r="A40" s="102"/>
      <c r="B40" s="77" t="s">
        <v>11</v>
      </c>
      <c r="C40" s="88">
        <v>291</v>
      </c>
      <c r="D40" s="88">
        <v>261</v>
      </c>
      <c r="E40" s="88">
        <v>552</v>
      </c>
      <c r="F40" s="88">
        <v>47</v>
      </c>
      <c r="G40" s="88">
        <v>45</v>
      </c>
      <c r="H40" s="88">
        <v>92</v>
      </c>
      <c r="I40" s="88">
        <v>338</v>
      </c>
      <c r="J40" s="88">
        <v>306</v>
      </c>
      <c r="K40" s="88">
        <v>644</v>
      </c>
      <c r="L40" s="93">
        <v>6</v>
      </c>
      <c r="M40" s="93">
        <v>9</v>
      </c>
      <c r="N40" s="93">
        <v>15</v>
      </c>
      <c r="O40" s="93">
        <v>11</v>
      </c>
      <c r="P40" s="93">
        <v>5</v>
      </c>
      <c r="Q40" s="93">
        <v>16</v>
      </c>
      <c r="R40" s="98">
        <v>17</v>
      </c>
      <c r="S40" s="98">
        <v>14</v>
      </c>
      <c r="T40" s="98">
        <v>31</v>
      </c>
    </row>
    <row r="41" spans="1:20" ht="15" customHeight="1">
      <c r="A41" s="103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99"/>
      <c r="S41" s="99"/>
      <c r="T41" s="99"/>
    </row>
    <row r="42" spans="1:20" ht="15" customHeight="1">
      <c r="A42" s="189" t="s">
        <v>137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</row>
    <row r="43" spans="1:20" ht="15" customHeight="1">
      <c r="A43" s="70"/>
      <c r="B43" s="72"/>
      <c r="C43" s="193" t="s">
        <v>92</v>
      </c>
      <c r="D43" s="193"/>
      <c r="E43" s="193"/>
      <c r="F43" s="193"/>
      <c r="G43" s="193"/>
      <c r="H43" s="193"/>
      <c r="I43" s="193"/>
      <c r="J43" s="193"/>
      <c r="K43" s="193"/>
      <c r="L43" s="197" t="s">
        <v>93</v>
      </c>
      <c r="M43" s="197"/>
      <c r="N43" s="197"/>
      <c r="O43" s="197"/>
      <c r="P43" s="197"/>
      <c r="Q43" s="197"/>
      <c r="R43" s="197"/>
      <c r="S43" s="197"/>
      <c r="T43" s="197"/>
    </row>
    <row r="44" spans="1:20" ht="15" customHeight="1">
      <c r="A44" s="70"/>
      <c r="B44" s="72"/>
      <c r="C44" s="184" t="s">
        <v>96</v>
      </c>
      <c r="D44" s="185"/>
      <c r="E44" s="186"/>
      <c r="F44" s="187" t="s">
        <v>100</v>
      </c>
      <c r="G44" s="187"/>
      <c r="H44" s="187"/>
      <c r="I44" s="184" t="s">
        <v>95</v>
      </c>
      <c r="J44" s="185"/>
      <c r="K44" s="186"/>
      <c r="L44" s="194" t="s">
        <v>96</v>
      </c>
      <c r="M44" s="195"/>
      <c r="N44" s="196"/>
      <c r="O44" s="183" t="s">
        <v>100</v>
      </c>
      <c r="P44" s="183"/>
      <c r="Q44" s="183"/>
      <c r="R44" s="194" t="s">
        <v>95</v>
      </c>
      <c r="S44" s="195"/>
      <c r="T44" s="196"/>
    </row>
    <row r="45" spans="1:20" ht="15" customHeight="1">
      <c r="A45" s="66" t="s">
        <v>105</v>
      </c>
      <c r="B45" s="74" t="s">
        <v>106</v>
      </c>
      <c r="C45" s="87" t="s">
        <v>2</v>
      </c>
      <c r="D45" s="87" t="s">
        <v>3</v>
      </c>
      <c r="E45" s="87" t="s">
        <v>4</v>
      </c>
      <c r="F45" s="87" t="s">
        <v>2</v>
      </c>
      <c r="G45" s="87" t="s">
        <v>3</v>
      </c>
      <c r="H45" s="87" t="s">
        <v>4</v>
      </c>
      <c r="I45" s="87" t="s">
        <v>2</v>
      </c>
      <c r="J45" s="87" t="s">
        <v>3</v>
      </c>
      <c r="K45" s="87" t="s">
        <v>4</v>
      </c>
      <c r="L45" s="92" t="s">
        <v>2</v>
      </c>
      <c r="M45" s="92" t="s">
        <v>3</v>
      </c>
      <c r="N45" s="92" t="s">
        <v>4</v>
      </c>
      <c r="O45" s="92" t="s">
        <v>2</v>
      </c>
      <c r="P45" s="92" t="s">
        <v>3</v>
      </c>
      <c r="Q45" s="92" t="s">
        <v>4</v>
      </c>
      <c r="R45" s="92" t="s">
        <v>2</v>
      </c>
      <c r="S45" s="92" t="s">
        <v>3</v>
      </c>
      <c r="T45" s="92" t="s">
        <v>4</v>
      </c>
    </row>
    <row r="46" spans="1:20" ht="15" customHeight="1">
      <c r="A46" s="70">
        <v>1</v>
      </c>
      <c r="B46" s="71" t="s">
        <v>138</v>
      </c>
      <c r="C46" s="88">
        <v>43</v>
      </c>
      <c r="D46" s="88">
        <v>38</v>
      </c>
      <c r="E46" s="88">
        <v>81</v>
      </c>
      <c r="F46" s="88">
        <v>1</v>
      </c>
      <c r="G46" s="88">
        <v>0</v>
      </c>
      <c r="H46" s="88">
        <v>1</v>
      </c>
      <c r="I46" s="88">
        <v>44</v>
      </c>
      <c r="J46" s="88">
        <v>38</v>
      </c>
      <c r="K46" s="88">
        <v>82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8">
        <v>0</v>
      </c>
      <c r="S46" s="98">
        <v>0</v>
      </c>
      <c r="T46" s="98">
        <v>0</v>
      </c>
    </row>
    <row r="47" spans="1:20" ht="15" customHeight="1">
      <c r="A47" s="70">
        <v>2</v>
      </c>
      <c r="B47" s="71" t="s">
        <v>139</v>
      </c>
      <c r="C47" s="88">
        <v>0</v>
      </c>
      <c r="D47" s="88">
        <v>0</v>
      </c>
      <c r="E47" s="88">
        <v>0</v>
      </c>
      <c r="F47" s="88">
        <v>1</v>
      </c>
      <c r="G47" s="88">
        <v>4</v>
      </c>
      <c r="H47" s="88">
        <v>5</v>
      </c>
      <c r="I47" s="88">
        <v>1</v>
      </c>
      <c r="J47" s="88">
        <v>4</v>
      </c>
      <c r="K47" s="88">
        <v>5</v>
      </c>
      <c r="L47" s="93">
        <v>0</v>
      </c>
      <c r="M47" s="93">
        <v>0</v>
      </c>
      <c r="N47" s="93">
        <v>0</v>
      </c>
      <c r="O47" s="93">
        <v>1</v>
      </c>
      <c r="P47" s="93">
        <v>3</v>
      </c>
      <c r="Q47" s="93">
        <v>4</v>
      </c>
      <c r="R47" s="98">
        <v>1</v>
      </c>
      <c r="S47" s="98">
        <v>3</v>
      </c>
      <c r="T47" s="98">
        <v>4</v>
      </c>
    </row>
    <row r="48" spans="1:20" ht="15" customHeight="1">
      <c r="A48" s="70">
        <v>3</v>
      </c>
      <c r="B48" s="71" t="s">
        <v>140</v>
      </c>
      <c r="C48" s="88">
        <v>1</v>
      </c>
      <c r="D48" s="88">
        <v>5</v>
      </c>
      <c r="E48" s="88">
        <v>6</v>
      </c>
      <c r="F48" s="88">
        <v>1</v>
      </c>
      <c r="G48" s="88">
        <v>1</v>
      </c>
      <c r="H48" s="88">
        <v>2</v>
      </c>
      <c r="I48" s="88">
        <v>2</v>
      </c>
      <c r="J48" s="88">
        <v>6</v>
      </c>
      <c r="K48" s="88">
        <v>8</v>
      </c>
      <c r="L48" s="93">
        <v>0</v>
      </c>
      <c r="M48" s="93">
        <v>1</v>
      </c>
      <c r="N48" s="93">
        <v>1</v>
      </c>
      <c r="O48" s="93">
        <v>0</v>
      </c>
      <c r="P48" s="93">
        <v>0</v>
      </c>
      <c r="Q48" s="93">
        <v>0</v>
      </c>
      <c r="R48" s="98">
        <v>0</v>
      </c>
      <c r="S48" s="98">
        <v>1</v>
      </c>
      <c r="T48" s="98">
        <v>1</v>
      </c>
    </row>
    <row r="49" spans="1:20" ht="15" customHeight="1">
      <c r="A49" s="70">
        <v>4</v>
      </c>
      <c r="B49" s="71" t="s">
        <v>141</v>
      </c>
      <c r="C49" s="88">
        <v>2</v>
      </c>
      <c r="D49" s="88">
        <v>2</v>
      </c>
      <c r="E49" s="88">
        <v>4</v>
      </c>
      <c r="F49" s="88">
        <v>0</v>
      </c>
      <c r="G49" s="88">
        <v>0</v>
      </c>
      <c r="H49" s="88">
        <v>0</v>
      </c>
      <c r="I49" s="88">
        <v>2</v>
      </c>
      <c r="J49" s="88">
        <v>2</v>
      </c>
      <c r="K49" s="88">
        <v>4</v>
      </c>
      <c r="L49" s="93">
        <v>0</v>
      </c>
      <c r="M49" s="93">
        <v>0</v>
      </c>
      <c r="N49" s="93">
        <v>0</v>
      </c>
      <c r="O49" s="93">
        <v>0</v>
      </c>
      <c r="P49" s="93">
        <v>1</v>
      </c>
      <c r="Q49" s="93">
        <v>1</v>
      </c>
      <c r="R49" s="98">
        <v>0</v>
      </c>
      <c r="S49" s="98">
        <v>1</v>
      </c>
      <c r="T49" s="98">
        <v>1</v>
      </c>
    </row>
    <row r="50" spans="1:20" ht="15" customHeight="1">
      <c r="A50" s="70">
        <v>5</v>
      </c>
      <c r="B50" s="71" t="s">
        <v>142</v>
      </c>
      <c r="C50" s="88">
        <v>6</v>
      </c>
      <c r="D50" s="88">
        <v>9</v>
      </c>
      <c r="E50" s="88">
        <v>15</v>
      </c>
      <c r="F50" s="88">
        <v>0</v>
      </c>
      <c r="G50" s="88">
        <v>0</v>
      </c>
      <c r="H50" s="88">
        <v>0</v>
      </c>
      <c r="I50" s="88">
        <v>6</v>
      </c>
      <c r="J50" s="88">
        <v>9</v>
      </c>
      <c r="K50" s="88">
        <v>15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8">
        <v>0</v>
      </c>
      <c r="S50" s="98">
        <v>0</v>
      </c>
      <c r="T50" s="98">
        <v>0</v>
      </c>
    </row>
    <row r="51" spans="1:20" ht="15" customHeight="1">
      <c r="A51" s="70">
        <v>6</v>
      </c>
      <c r="B51" s="71" t="s">
        <v>143</v>
      </c>
      <c r="C51" s="88">
        <v>6</v>
      </c>
      <c r="D51" s="88">
        <v>3</v>
      </c>
      <c r="E51" s="88">
        <v>9</v>
      </c>
      <c r="F51" s="88">
        <v>0</v>
      </c>
      <c r="G51" s="88">
        <v>0</v>
      </c>
      <c r="H51" s="88">
        <v>0</v>
      </c>
      <c r="I51" s="88">
        <v>6</v>
      </c>
      <c r="J51" s="88">
        <v>3</v>
      </c>
      <c r="K51" s="88">
        <v>9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8">
        <v>0</v>
      </c>
      <c r="S51" s="98">
        <v>0</v>
      </c>
      <c r="T51" s="98">
        <v>0</v>
      </c>
    </row>
    <row r="52" spans="1:20" ht="15" customHeight="1">
      <c r="A52" s="70">
        <v>7</v>
      </c>
      <c r="B52" s="71" t="s">
        <v>144</v>
      </c>
      <c r="C52" s="88">
        <v>52</v>
      </c>
      <c r="D52" s="88">
        <v>67</v>
      </c>
      <c r="E52" s="88">
        <v>119</v>
      </c>
      <c r="F52" s="88">
        <v>16</v>
      </c>
      <c r="G52" s="88">
        <v>22</v>
      </c>
      <c r="H52" s="88">
        <v>38</v>
      </c>
      <c r="I52" s="88">
        <v>68</v>
      </c>
      <c r="J52" s="88">
        <v>89</v>
      </c>
      <c r="K52" s="88">
        <v>157</v>
      </c>
      <c r="L52" s="93">
        <v>0</v>
      </c>
      <c r="M52" s="93">
        <v>1</v>
      </c>
      <c r="N52" s="93">
        <v>1</v>
      </c>
      <c r="O52" s="93">
        <v>5</v>
      </c>
      <c r="P52" s="93">
        <v>2</v>
      </c>
      <c r="Q52" s="93">
        <v>7</v>
      </c>
      <c r="R52" s="98">
        <v>5</v>
      </c>
      <c r="S52" s="98">
        <v>3</v>
      </c>
      <c r="T52" s="98">
        <v>8</v>
      </c>
    </row>
    <row r="53" spans="1:20" ht="15" customHeight="1">
      <c r="A53" s="70">
        <v>8</v>
      </c>
      <c r="B53" s="75" t="s">
        <v>145</v>
      </c>
      <c r="C53" s="88">
        <v>92</v>
      </c>
      <c r="D53" s="88">
        <v>69</v>
      </c>
      <c r="E53" s="88">
        <v>161</v>
      </c>
      <c r="F53" s="88">
        <v>0</v>
      </c>
      <c r="G53" s="88">
        <v>0</v>
      </c>
      <c r="H53" s="88">
        <v>0</v>
      </c>
      <c r="I53" s="88">
        <v>92</v>
      </c>
      <c r="J53" s="88">
        <v>69</v>
      </c>
      <c r="K53" s="88">
        <v>161</v>
      </c>
      <c r="L53" s="93">
        <v>11</v>
      </c>
      <c r="M53" s="93">
        <v>8</v>
      </c>
      <c r="N53" s="93">
        <v>19</v>
      </c>
      <c r="O53" s="93">
        <v>2</v>
      </c>
      <c r="P53" s="93">
        <v>3</v>
      </c>
      <c r="Q53" s="93">
        <v>5</v>
      </c>
      <c r="R53" s="98">
        <v>13</v>
      </c>
      <c r="S53" s="98">
        <v>11</v>
      </c>
      <c r="T53" s="98">
        <v>24</v>
      </c>
    </row>
    <row r="54" spans="1:20" ht="15" customHeight="1">
      <c r="A54" s="78"/>
      <c r="B54" s="77" t="s">
        <v>11</v>
      </c>
      <c r="C54" s="88">
        <v>202</v>
      </c>
      <c r="D54" s="88">
        <v>193</v>
      </c>
      <c r="E54" s="88">
        <v>395</v>
      </c>
      <c r="F54" s="88">
        <v>19</v>
      </c>
      <c r="G54" s="88">
        <v>27</v>
      </c>
      <c r="H54" s="88">
        <v>46</v>
      </c>
      <c r="I54" s="88">
        <v>221</v>
      </c>
      <c r="J54" s="88">
        <v>220</v>
      </c>
      <c r="K54" s="88">
        <v>441</v>
      </c>
      <c r="L54" s="93">
        <v>11</v>
      </c>
      <c r="M54" s="93">
        <v>10</v>
      </c>
      <c r="N54" s="93">
        <v>21</v>
      </c>
      <c r="O54" s="93">
        <v>8</v>
      </c>
      <c r="P54" s="93">
        <v>9</v>
      </c>
      <c r="Q54" s="93">
        <v>17</v>
      </c>
      <c r="R54" s="98">
        <v>19</v>
      </c>
      <c r="S54" s="98">
        <v>19</v>
      </c>
      <c r="T54" s="98">
        <v>38</v>
      </c>
    </row>
    <row r="55" spans="1:20" ht="15" customHeight="1">
      <c r="A55" s="101"/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3"/>
      <c r="S55" s="103"/>
      <c r="T55" s="103"/>
    </row>
    <row r="56" spans="1:20" ht="15" customHeight="1">
      <c r="A56" s="191" t="s">
        <v>146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</row>
    <row r="57" spans="1:20" ht="15" customHeight="1">
      <c r="A57" s="66"/>
      <c r="B57" s="66"/>
      <c r="C57" s="193" t="s">
        <v>92</v>
      </c>
      <c r="D57" s="193"/>
      <c r="E57" s="193"/>
      <c r="F57" s="193"/>
      <c r="G57" s="193"/>
      <c r="H57" s="193"/>
      <c r="I57" s="193"/>
      <c r="J57" s="193"/>
      <c r="K57" s="193"/>
      <c r="L57" s="197" t="s">
        <v>93</v>
      </c>
      <c r="M57" s="197"/>
      <c r="N57" s="197"/>
      <c r="O57" s="197"/>
      <c r="P57" s="197"/>
      <c r="Q57" s="197"/>
      <c r="R57" s="197"/>
      <c r="S57" s="197"/>
      <c r="T57" s="197"/>
    </row>
    <row r="58" spans="1:20" ht="15" customHeight="1">
      <c r="A58" s="66"/>
      <c r="B58" s="66"/>
      <c r="C58" s="184" t="s">
        <v>96</v>
      </c>
      <c r="D58" s="185"/>
      <c r="E58" s="186"/>
      <c r="F58" s="187" t="s">
        <v>100</v>
      </c>
      <c r="G58" s="187"/>
      <c r="H58" s="187"/>
      <c r="I58" s="184" t="s">
        <v>95</v>
      </c>
      <c r="J58" s="185"/>
      <c r="K58" s="186"/>
      <c r="L58" s="194" t="s">
        <v>96</v>
      </c>
      <c r="M58" s="195"/>
      <c r="N58" s="196"/>
      <c r="O58" s="183" t="s">
        <v>100</v>
      </c>
      <c r="P58" s="183"/>
      <c r="Q58" s="183"/>
      <c r="R58" s="194" t="s">
        <v>95</v>
      </c>
      <c r="S58" s="195"/>
      <c r="T58" s="196"/>
    </row>
    <row r="59" spans="1:20" ht="15" customHeight="1">
      <c r="A59" s="66" t="s">
        <v>105</v>
      </c>
      <c r="B59" s="74" t="s">
        <v>106</v>
      </c>
      <c r="C59" s="87" t="s">
        <v>2</v>
      </c>
      <c r="D59" s="87" t="s">
        <v>3</v>
      </c>
      <c r="E59" s="87" t="s">
        <v>4</v>
      </c>
      <c r="F59" s="87" t="s">
        <v>2</v>
      </c>
      <c r="G59" s="87" t="s">
        <v>3</v>
      </c>
      <c r="H59" s="87" t="s">
        <v>4</v>
      </c>
      <c r="I59" s="87" t="s">
        <v>2</v>
      </c>
      <c r="J59" s="87" t="s">
        <v>3</v>
      </c>
      <c r="K59" s="87" t="s">
        <v>4</v>
      </c>
      <c r="L59" s="92" t="s">
        <v>2</v>
      </c>
      <c r="M59" s="92" t="s">
        <v>3</v>
      </c>
      <c r="N59" s="92" t="s">
        <v>4</v>
      </c>
      <c r="O59" s="92" t="s">
        <v>2</v>
      </c>
      <c r="P59" s="92" t="s">
        <v>3</v>
      </c>
      <c r="Q59" s="92" t="s">
        <v>4</v>
      </c>
      <c r="R59" s="92" t="s">
        <v>2</v>
      </c>
      <c r="S59" s="92" t="s">
        <v>3</v>
      </c>
      <c r="T59" s="92" t="s">
        <v>4</v>
      </c>
    </row>
    <row r="60" spans="1:20" ht="15" customHeight="1">
      <c r="A60" s="65">
        <v>1</v>
      </c>
      <c r="B60" s="69" t="s">
        <v>147</v>
      </c>
      <c r="C60" s="88">
        <v>24</v>
      </c>
      <c r="D60" s="88">
        <v>26</v>
      </c>
      <c r="E60" s="88">
        <v>50</v>
      </c>
      <c r="F60" s="88">
        <v>0</v>
      </c>
      <c r="G60" s="88">
        <v>2</v>
      </c>
      <c r="H60" s="88">
        <v>2</v>
      </c>
      <c r="I60" s="88">
        <v>24</v>
      </c>
      <c r="J60" s="88">
        <v>28</v>
      </c>
      <c r="K60" s="88">
        <v>52</v>
      </c>
      <c r="L60" s="93">
        <v>1</v>
      </c>
      <c r="M60" s="93">
        <v>0</v>
      </c>
      <c r="N60" s="93">
        <v>1</v>
      </c>
      <c r="O60" s="93">
        <v>0</v>
      </c>
      <c r="P60" s="93">
        <v>0</v>
      </c>
      <c r="Q60" s="93">
        <v>0</v>
      </c>
      <c r="R60" s="98">
        <v>1</v>
      </c>
      <c r="S60" s="98">
        <v>0</v>
      </c>
      <c r="T60" s="98">
        <v>1</v>
      </c>
    </row>
    <row r="61" spans="1:20" ht="15" customHeight="1">
      <c r="A61" s="70">
        <v>2</v>
      </c>
      <c r="B61" s="69" t="s">
        <v>148</v>
      </c>
      <c r="C61" s="88">
        <v>16</v>
      </c>
      <c r="D61" s="88">
        <v>4</v>
      </c>
      <c r="E61" s="88">
        <v>20</v>
      </c>
      <c r="F61" s="88">
        <v>0</v>
      </c>
      <c r="G61" s="88">
        <v>1</v>
      </c>
      <c r="H61" s="88">
        <v>1</v>
      </c>
      <c r="I61" s="88">
        <v>16</v>
      </c>
      <c r="J61" s="88">
        <v>5</v>
      </c>
      <c r="K61" s="88">
        <v>21</v>
      </c>
      <c r="L61" s="93">
        <v>3</v>
      </c>
      <c r="M61" s="93">
        <v>0</v>
      </c>
      <c r="N61" s="93">
        <v>3</v>
      </c>
      <c r="O61" s="93">
        <v>0</v>
      </c>
      <c r="P61" s="93">
        <v>0</v>
      </c>
      <c r="Q61" s="93">
        <v>0</v>
      </c>
      <c r="R61" s="98">
        <v>3</v>
      </c>
      <c r="S61" s="98">
        <v>0</v>
      </c>
      <c r="T61" s="98">
        <v>3</v>
      </c>
    </row>
    <row r="62" spans="1:20" ht="15" customHeight="1">
      <c r="A62" s="70">
        <v>3</v>
      </c>
      <c r="B62" s="69" t="s">
        <v>149</v>
      </c>
      <c r="C62" s="88">
        <v>13</v>
      </c>
      <c r="D62" s="88">
        <v>13</v>
      </c>
      <c r="E62" s="88">
        <v>26</v>
      </c>
      <c r="F62" s="88">
        <v>9</v>
      </c>
      <c r="G62" s="88">
        <v>6</v>
      </c>
      <c r="H62" s="88">
        <v>15</v>
      </c>
      <c r="I62" s="88">
        <v>22</v>
      </c>
      <c r="J62" s="88">
        <v>19</v>
      </c>
      <c r="K62" s="88">
        <v>41</v>
      </c>
      <c r="L62" s="93">
        <v>0</v>
      </c>
      <c r="M62" s="93">
        <v>1</v>
      </c>
      <c r="N62" s="93">
        <v>1</v>
      </c>
      <c r="O62" s="93">
        <v>1</v>
      </c>
      <c r="P62" s="93">
        <v>0</v>
      </c>
      <c r="Q62" s="93">
        <v>1</v>
      </c>
      <c r="R62" s="98">
        <v>1</v>
      </c>
      <c r="S62" s="98">
        <v>1</v>
      </c>
      <c r="T62" s="98">
        <v>2</v>
      </c>
    </row>
    <row r="63" spans="1:20" ht="15" customHeight="1">
      <c r="A63" s="65">
        <v>4</v>
      </c>
      <c r="B63" s="69" t="s">
        <v>150</v>
      </c>
      <c r="C63" s="88">
        <v>0</v>
      </c>
      <c r="D63" s="88">
        <v>1</v>
      </c>
      <c r="E63" s="88">
        <v>1</v>
      </c>
      <c r="F63" s="88">
        <v>0</v>
      </c>
      <c r="G63" s="88">
        <v>0</v>
      </c>
      <c r="H63" s="88">
        <v>0</v>
      </c>
      <c r="I63" s="88">
        <v>0</v>
      </c>
      <c r="J63" s="88">
        <v>1</v>
      </c>
      <c r="K63" s="88">
        <v>1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8">
        <v>0</v>
      </c>
      <c r="S63" s="98">
        <v>0</v>
      </c>
      <c r="T63" s="98">
        <v>0</v>
      </c>
    </row>
    <row r="64" spans="1:20" ht="15" customHeight="1">
      <c r="A64" s="70">
        <v>5</v>
      </c>
      <c r="B64" s="71" t="s">
        <v>151</v>
      </c>
      <c r="C64" s="88">
        <v>23</v>
      </c>
      <c r="D64" s="88">
        <v>22</v>
      </c>
      <c r="E64" s="88">
        <v>45</v>
      </c>
      <c r="F64" s="88">
        <v>10</v>
      </c>
      <c r="G64" s="88">
        <v>11</v>
      </c>
      <c r="H64" s="88">
        <v>21</v>
      </c>
      <c r="I64" s="88">
        <v>33</v>
      </c>
      <c r="J64" s="88">
        <v>33</v>
      </c>
      <c r="K64" s="88">
        <v>66</v>
      </c>
      <c r="L64" s="93">
        <v>1</v>
      </c>
      <c r="M64" s="93">
        <v>0</v>
      </c>
      <c r="N64" s="93">
        <v>1</v>
      </c>
      <c r="O64" s="93">
        <v>0</v>
      </c>
      <c r="P64" s="93">
        <v>0</v>
      </c>
      <c r="Q64" s="93">
        <v>0</v>
      </c>
      <c r="R64" s="98">
        <v>1</v>
      </c>
      <c r="S64" s="98">
        <v>0</v>
      </c>
      <c r="T64" s="98">
        <v>1</v>
      </c>
    </row>
    <row r="65" spans="1:20" ht="15" customHeight="1">
      <c r="A65" s="70">
        <v>6</v>
      </c>
      <c r="B65" s="71" t="s">
        <v>152</v>
      </c>
      <c r="C65" s="88">
        <v>13</v>
      </c>
      <c r="D65" s="88">
        <v>18</v>
      </c>
      <c r="E65" s="88">
        <v>31</v>
      </c>
      <c r="F65" s="88">
        <v>1</v>
      </c>
      <c r="G65" s="88">
        <v>3</v>
      </c>
      <c r="H65" s="88">
        <v>4</v>
      </c>
      <c r="I65" s="88">
        <v>14</v>
      </c>
      <c r="J65" s="88">
        <v>21</v>
      </c>
      <c r="K65" s="88">
        <v>35</v>
      </c>
      <c r="L65" s="93">
        <v>2</v>
      </c>
      <c r="M65" s="93">
        <v>0</v>
      </c>
      <c r="N65" s="93">
        <v>2</v>
      </c>
      <c r="O65" s="93">
        <v>0</v>
      </c>
      <c r="P65" s="93">
        <v>1</v>
      </c>
      <c r="Q65" s="93">
        <v>1</v>
      </c>
      <c r="R65" s="98">
        <v>2</v>
      </c>
      <c r="S65" s="98">
        <v>1</v>
      </c>
      <c r="T65" s="98">
        <v>3</v>
      </c>
    </row>
    <row r="66" spans="1:20" ht="15" customHeight="1">
      <c r="A66" s="65">
        <v>7</v>
      </c>
      <c r="B66" s="67" t="s">
        <v>153</v>
      </c>
      <c r="C66" s="88">
        <v>37</v>
      </c>
      <c r="D66" s="88">
        <v>28</v>
      </c>
      <c r="E66" s="88">
        <v>65</v>
      </c>
      <c r="F66" s="88">
        <v>26</v>
      </c>
      <c r="G66" s="88">
        <v>29</v>
      </c>
      <c r="H66" s="88">
        <v>55</v>
      </c>
      <c r="I66" s="88">
        <v>63</v>
      </c>
      <c r="J66" s="88">
        <v>57</v>
      </c>
      <c r="K66" s="88">
        <v>120</v>
      </c>
      <c r="L66" s="93">
        <v>16</v>
      </c>
      <c r="M66" s="93">
        <v>2</v>
      </c>
      <c r="N66" s="93">
        <v>18</v>
      </c>
      <c r="O66" s="93">
        <v>1</v>
      </c>
      <c r="P66" s="93">
        <v>0</v>
      </c>
      <c r="Q66" s="93">
        <v>1</v>
      </c>
      <c r="R66" s="98">
        <v>17</v>
      </c>
      <c r="S66" s="98">
        <v>2</v>
      </c>
      <c r="T66" s="98">
        <v>19</v>
      </c>
    </row>
    <row r="67" spans="1:20" ht="15" customHeight="1">
      <c r="A67" s="70">
        <v>8</v>
      </c>
      <c r="B67" s="71" t="s">
        <v>154</v>
      </c>
      <c r="C67" s="88">
        <v>3</v>
      </c>
      <c r="D67" s="88">
        <v>1</v>
      </c>
      <c r="E67" s="88">
        <v>4</v>
      </c>
      <c r="F67" s="88">
        <v>0</v>
      </c>
      <c r="G67" s="88">
        <v>0</v>
      </c>
      <c r="H67" s="88">
        <v>0</v>
      </c>
      <c r="I67" s="88">
        <v>3</v>
      </c>
      <c r="J67" s="88">
        <v>1</v>
      </c>
      <c r="K67" s="88">
        <v>4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8">
        <v>0</v>
      </c>
      <c r="S67" s="98">
        <v>0</v>
      </c>
      <c r="T67" s="98">
        <v>0</v>
      </c>
    </row>
    <row r="68" spans="1:20" ht="15" customHeight="1">
      <c r="A68" s="70">
        <v>9</v>
      </c>
      <c r="B68" s="71" t="s">
        <v>155</v>
      </c>
      <c r="C68" s="88">
        <v>9</v>
      </c>
      <c r="D68" s="88">
        <v>5</v>
      </c>
      <c r="E68" s="88">
        <v>14</v>
      </c>
      <c r="F68" s="88">
        <v>0</v>
      </c>
      <c r="G68" s="88">
        <v>0</v>
      </c>
      <c r="H68" s="88">
        <v>0</v>
      </c>
      <c r="I68" s="88">
        <v>9</v>
      </c>
      <c r="J68" s="88">
        <v>5</v>
      </c>
      <c r="K68" s="88">
        <v>14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8">
        <v>0</v>
      </c>
      <c r="S68" s="98">
        <v>0</v>
      </c>
      <c r="T68" s="98">
        <v>0</v>
      </c>
    </row>
    <row r="69" spans="1:20" ht="15" customHeight="1">
      <c r="A69" s="65">
        <v>10</v>
      </c>
      <c r="B69" s="71" t="s">
        <v>156</v>
      </c>
      <c r="C69" s="88">
        <v>4</v>
      </c>
      <c r="D69" s="88">
        <v>2</v>
      </c>
      <c r="E69" s="88">
        <v>6</v>
      </c>
      <c r="F69" s="88">
        <v>3</v>
      </c>
      <c r="G69" s="88">
        <v>1</v>
      </c>
      <c r="H69" s="88">
        <v>4</v>
      </c>
      <c r="I69" s="88">
        <v>7</v>
      </c>
      <c r="J69" s="88">
        <v>3</v>
      </c>
      <c r="K69" s="88">
        <v>10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8">
        <v>0</v>
      </c>
      <c r="S69" s="98">
        <v>0</v>
      </c>
      <c r="T69" s="98">
        <v>0</v>
      </c>
    </row>
    <row r="70" spans="1:20" ht="15" customHeight="1">
      <c r="A70" s="70">
        <v>11</v>
      </c>
      <c r="B70" s="71" t="s">
        <v>157</v>
      </c>
      <c r="C70" s="88">
        <v>8</v>
      </c>
      <c r="D70" s="88">
        <v>6</v>
      </c>
      <c r="E70" s="88">
        <v>14</v>
      </c>
      <c r="F70" s="88">
        <v>0</v>
      </c>
      <c r="G70" s="88">
        <v>0</v>
      </c>
      <c r="H70" s="88">
        <v>0</v>
      </c>
      <c r="I70" s="88">
        <v>8</v>
      </c>
      <c r="J70" s="88">
        <v>6</v>
      </c>
      <c r="K70" s="88">
        <v>14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8">
        <v>0</v>
      </c>
      <c r="S70" s="98">
        <v>0</v>
      </c>
      <c r="T70" s="98">
        <v>0</v>
      </c>
    </row>
    <row r="71" spans="1:20" ht="15" customHeight="1">
      <c r="A71" s="70">
        <v>12</v>
      </c>
      <c r="B71" s="71" t="s">
        <v>158</v>
      </c>
      <c r="C71" s="88">
        <v>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8">
        <v>0</v>
      </c>
      <c r="S71" s="98">
        <v>0</v>
      </c>
      <c r="T71" s="98">
        <v>0</v>
      </c>
    </row>
    <row r="72" spans="1:20" ht="15" customHeight="1">
      <c r="A72" s="65">
        <v>13</v>
      </c>
      <c r="B72" s="71" t="s">
        <v>159</v>
      </c>
      <c r="C72" s="88">
        <v>18</v>
      </c>
      <c r="D72" s="88">
        <v>16</v>
      </c>
      <c r="E72" s="88">
        <v>34</v>
      </c>
      <c r="F72" s="88">
        <v>5</v>
      </c>
      <c r="G72" s="88">
        <v>12</v>
      </c>
      <c r="H72" s="88">
        <v>17</v>
      </c>
      <c r="I72" s="88">
        <v>23</v>
      </c>
      <c r="J72" s="88">
        <v>28</v>
      </c>
      <c r="K72" s="88">
        <v>51</v>
      </c>
      <c r="L72" s="93">
        <v>3</v>
      </c>
      <c r="M72" s="93">
        <v>2</v>
      </c>
      <c r="N72" s="93">
        <v>5</v>
      </c>
      <c r="O72" s="93">
        <v>0</v>
      </c>
      <c r="P72" s="93">
        <v>0</v>
      </c>
      <c r="Q72" s="93">
        <v>0</v>
      </c>
      <c r="R72" s="98">
        <v>3</v>
      </c>
      <c r="S72" s="98">
        <v>2</v>
      </c>
      <c r="T72" s="98">
        <v>5</v>
      </c>
    </row>
    <row r="73" spans="1:20" ht="15" customHeight="1">
      <c r="A73" s="70">
        <v>14</v>
      </c>
      <c r="B73" s="71" t="s">
        <v>160</v>
      </c>
      <c r="C73" s="88">
        <v>9</v>
      </c>
      <c r="D73" s="88">
        <v>5</v>
      </c>
      <c r="E73" s="88">
        <v>14</v>
      </c>
      <c r="F73" s="88">
        <v>19</v>
      </c>
      <c r="G73" s="88">
        <v>30</v>
      </c>
      <c r="H73" s="88">
        <v>49</v>
      </c>
      <c r="I73" s="88">
        <v>28</v>
      </c>
      <c r="J73" s="88">
        <v>35</v>
      </c>
      <c r="K73" s="88">
        <v>63</v>
      </c>
      <c r="L73" s="93">
        <v>0</v>
      </c>
      <c r="M73" s="93">
        <v>1</v>
      </c>
      <c r="N73" s="93">
        <v>1</v>
      </c>
      <c r="O73" s="93">
        <v>0</v>
      </c>
      <c r="P73" s="93">
        <v>0</v>
      </c>
      <c r="Q73" s="93">
        <v>0</v>
      </c>
      <c r="R73" s="98">
        <v>0</v>
      </c>
      <c r="S73" s="98">
        <v>1</v>
      </c>
      <c r="T73" s="98">
        <v>1</v>
      </c>
    </row>
    <row r="74" spans="1:20" ht="15" customHeight="1">
      <c r="A74" s="70">
        <v>15</v>
      </c>
      <c r="B74" s="71" t="s">
        <v>161</v>
      </c>
      <c r="C74" s="88">
        <v>10</v>
      </c>
      <c r="D74" s="88">
        <v>4</v>
      </c>
      <c r="E74" s="88">
        <v>14</v>
      </c>
      <c r="F74" s="88">
        <v>0</v>
      </c>
      <c r="G74" s="88">
        <v>0</v>
      </c>
      <c r="H74" s="88">
        <v>0</v>
      </c>
      <c r="I74" s="88">
        <v>10</v>
      </c>
      <c r="J74" s="88">
        <v>4</v>
      </c>
      <c r="K74" s="88">
        <v>14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8">
        <v>0</v>
      </c>
      <c r="S74" s="98">
        <v>0</v>
      </c>
      <c r="T74" s="98">
        <v>0</v>
      </c>
    </row>
    <row r="75" spans="1:20" ht="15" customHeight="1">
      <c r="A75" s="65">
        <v>16</v>
      </c>
      <c r="B75" s="71" t="s">
        <v>162</v>
      </c>
      <c r="C75" s="88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93">
        <v>1</v>
      </c>
      <c r="M75" s="93">
        <v>0</v>
      </c>
      <c r="N75" s="93">
        <v>1</v>
      </c>
      <c r="O75" s="93">
        <v>0</v>
      </c>
      <c r="P75" s="93">
        <v>0</v>
      </c>
      <c r="Q75" s="93">
        <v>0</v>
      </c>
      <c r="R75" s="98">
        <v>1</v>
      </c>
      <c r="S75" s="98">
        <v>0</v>
      </c>
      <c r="T75" s="98">
        <v>1</v>
      </c>
    </row>
    <row r="76" spans="1:20" ht="15" customHeight="1">
      <c r="A76" s="70">
        <v>17</v>
      </c>
      <c r="B76" s="69" t="s">
        <v>163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8">
        <v>0</v>
      </c>
      <c r="S76" s="98">
        <v>0</v>
      </c>
      <c r="T76" s="98">
        <v>0</v>
      </c>
    </row>
    <row r="77" spans="1:20" ht="15" customHeight="1">
      <c r="A77" s="116"/>
      <c r="B77" s="117" t="s">
        <v>11</v>
      </c>
      <c r="C77" s="118">
        <v>187</v>
      </c>
      <c r="D77" s="118">
        <v>151</v>
      </c>
      <c r="E77" s="118">
        <v>338</v>
      </c>
      <c r="F77" s="119">
        <v>73</v>
      </c>
      <c r="G77" s="119">
        <v>95</v>
      </c>
      <c r="H77" s="119">
        <v>168</v>
      </c>
      <c r="I77" s="118">
        <v>260</v>
      </c>
      <c r="J77" s="118">
        <v>246</v>
      </c>
      <c r="K77" s="118">
        <v>506</v>
      </c>
      <c r="L77" s="120">
        <v>27</v>
      </c>
      <c r="M77" s="120">
        <v>6</v>
      </c>
      <c r="N77" s="120">
        <v>33</v>
      </c>
      <c r="O77" s="121">
        <v>2</v>
      </c>
      <c r="P77" s="121">
        <v>1</v>
      </c>
      <c r="Q77" s="121">
        <v>3</v>
      </c>
      <c r="R77" s="122">
        <v>29</v>
      </c>
      <c r="S77" s="122">
        <v>7</v>
      </c>
      <c r="T77" s="122">
        <v>36</v>
      </c>
    </row>
    <row r="78" spans="1:20" ht="15" customHeight="1">
      <c r="A78" s="113"/>
      <c r="B78" s="114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5"/>
      <c r="S78" s="115"/>
      <c r="T78" s="115"/>
    </row>
    <row r="79" spans="1:20" ht="15" customHeight="1">
      <c r="A79" s="192" t="s">
        <v>164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</row>
    <row r="80" spans="1:20" ht="15" customHeight="1">
      <c r="A80" s="70"/>
      <c r="B80" s="72"/>
      <c r="C80" s="193" t="s">
        <v>92</v>
      </c>
      <c r="D80" s="193"/>
      <c r="E80" s="193"/>
      <c r="F80" s="193"/>
      <c r="G80" s="193"/>
      <c r="H80" s="193"/>
      <c r="I80" s="193"/>
      <c r="J80" s="193"/>
      <c r="K80" s="193"/>
      <c r="L80" s="197" t="s">
        <v>93</v>
      </c>
      <c r="M80" s="197"/>
      <c r="N80" s="197"/>
      <c r="O80" s="197"/>
      <c r="P80" s="197"/>
      <c r="Q80" s="197"/>
      <c r="R80" s="197"/>
      <c r="S80" s="197"/>
      <c r="T80" s="197"/>
    </row>
    <row r="81" spans="1:20" ht="15" customHeight="1">
      <c r="A81" s="70"/>
      <c r="B81" s="72"/>
      <c r="C81" s="184" t="s">
        <v>96</v>
      </c>
      <c r="D81" s="185"/>
      <c r="E81" s="186"/>
      <c r="F81" s="187" t="s">
        <v>100</v>
      </c>
      <c r="G81" s="187"/>
      <c r="H81" s="187"/>
      <c r="I81" s="184" t="s">
        <v>95</v>
      </c>
      <c r="J81" s="185"/>
      <c r="K81" s="186"/>
      <c r="L81" s="194" t="s">
        <v>96</v>
      </c>
      <c r="M81" s="195"/>
      <c r="N81" s="196"/>
      <c r="O81" s="183" t="s">
        <v>100</v>
      </c>
      <c r="P81" s="183"/>
      <c r="Q81" s="183"/>
      <c r="R81" s="194" t="s">
        <v>95</v>
      </c>
      <c r="S81" s="195"/>
      <c r="T81" s="196"/>
    </row>
    <row r="82" spans="1:20" ht="15" customHeight="1">
      <c r="A82" s="66" t="s">
        <v>105</v>
      </c>
      <c r="B82" s="74" t="s">
        <v>106</v>
      </c>
      <c r="C82" s="87" t="s">
        <v>2</v>
      </c>
      <c r="D82" s="87" t="s">
        <v>3</v>
      </c>
      <c r="E82" s="87" t="s">
        <v>4</v>
      </c>
      <c r="F82" s="87" t="s">
        <v>2</v>
      </c>
      <c r="G82" s="87" t="s">
        <v>3</v>
      </c>
      <c r="H82" s="87" t="s">
        <v>4</v>
      </c>
      <c r="I82" s="87" t="s">
        <v>2</v>
      </c>
      <c r="J82" s="87" t="s">
        <v>3</v>
      </c>
      <c r="K82" s="87" t="s">
        <v>4</v>
      </c>
      <c r="L82" s="92" t="s">
        <v>2</v>
      </c>
      <c r="M82" s="92" t="s">
        <v>3</v>
      </c>
      <c r="N82" s="92" t="s">
        <v>4</v>
      </c>
      <c r="O82" s="92" t="s">
        <v>2</v>
      </c>
      <c r="P82" s="92" t="s">
        <v>3</v>
      </c>
      <c r="Q82" s="92" t="s">
        <v>4</v>
      </c>
      <c r="R82" s="92" t="s">
        <v>2</v>
      </c>
      <c r="S82" s="92" t="s">
        <v>3</v>
      </c>
      <c r="T82" s="92" t="s">
        <v>4</v>
      </c>
    </row>
    <row r="83" spans="1:20" ht="15" customHeight="1">
      <c r="A83" s="70">
        <v>1</v>
      </c>
      <c r="B83" s="73" t="s">
        <v>165</v>
      </c>
      <c r="C83" s="88">
        <v>5</v>
      </c>
      <c r="D83" s="88">
        <v>4</v>
      </c>
      <c r="E83" s="88">
        <v>9</v>
      </c>
      <c r="F83" s="88">
        <v>0</v>
      </c>
      <c r="G83" s="88">
        <v>0</v>
      </c>
      <c r="H83" s="88">
        <v>0</v>
      </c>
      <c r="I83" s="88">
        <v>5</v>
      </c>
      <c r="J83" s="88">
        <v>4</v>
      </c>
      <c r="K83" s="88">
        <v>9</v>
      </c>
      <c r="L83" s="93">
        <v>0</v>
      </c>
      <c r="M83" s="93">
        <v>0</v>
      </c>
      <c r="N83" s="93">
        <v>0</v>
      </c>
      <c r="O83" s="93">
        <v>1</v>
      </c>
      <c r="P83" s="93">
        <v>1</v>
      </c>
      <c r="Q83" s="95">
        <v>2</v>
      </c>
      <c r="R83" s="98">
        <v>1</v>
      </c>
      <c r="S83" s="98">
        <v>1</v>
      </c>
      <c r="T83" s="98">
        <v>2</v>
      </c>
    </row>
    <row r="84" spans="1:20" ht="15" customHeight="1">
      <c r="A84" s="70">
        <v>2</v>
      </c>
      <c r="B84" s="71" t="s">
        <v>166</v>
      </c>
      <c r="C84" s="88">
        <v>6</v>
      </c>
      <c r="D84" s="88">
        <v>8</v>
      </c>
      <c r="E84" s="88">
        <v>14</v>
      </c>
      <c r="F84" s="88">
        <v>0</v>
      </c>
      <c r="G84" s="88">
        <v>0</v>
      </c>
      <c r="H84" s="90">
        <v>0</v>
      </c>
      <c r="I84" s="88">
        <v>6</v>
      </c>
      <c r="J84" s="88">
        <v>8</v>
      </c>
      <c r="K84" s="88">
        <v>14</v>
      </c>
      <c r="L84" s="93">
        <v>1</v>
      </c>
      <c r="M84" s="93">
        <v>0</v>
      </c>
      <c r="N84" s="93">
        <v>1</v>
      </c>
      <c r="O84" s="93">
        <v>0</v>
      </c>
      <c r="P84" s="93">
        <v>0</v>
      </c>
      <c r="Q84" s="94">
        <v>0</v>
      </c>
      <c r="R84" s="98">
        <v>1</v>
      </c>
      <c r="S84" s="98">
        <v>0</v>
      </c>
      <c r="T84" s="98">
        <v>1</v>
      </c>
    </row>
    <row r="85" spans="1:20" ht="15" customHeight="1">
      <c r="A85" s="70">
        <v>3</v>
      </c>
      <c r="B85" s="73" t="s">
        <v>167</v>
      </c>
      <c r="C85" s="88">
        <v>0</v>
      </c>
      <c r="D85" s="88">
        <v>0</v>
      </c>
      <c r="E85" s="88">
        <v>0</v>
      </c>
      <c r="F85" s="88">
        <v>0</v>
      </c>
      <c r="G85" s="88">
        <v>0</v>
      </c>
      <c r="H85" s="90">
        <v>0</v>
      </c>
      <c r="I85" s="88">
        <v>0</v>
      </c>
      <c r="J85" s="88">
        <v>0</v>
      </c>
      <c r="K85" s="88">
        <v>0</v>
      </c>
      <c r="L85" s="93">
        <v>0</v>
      </c>
      <c r="M85" s="93">
        <v>0</v>
      </c>
      <c r="N85" s="93">
        <v>0</v>
      </c>
      <c r="O85" s="93">
        <v>0</v>
      </c>
      <c r="P85" s="93">
        <v>0</v>
      </c>
      <c r="Q85" s="94">
        <v>0</v>
      </c>
      <c r="R85" s="98">
        <v>0</v>
      </c>
      <c r="S85" s="98">
        <v>0</v>
      </c>
      <c r="T85" s="98">
        <v>0</v>
      </c>
    </row>
    <row r="86" spans="1:20" ht="15" customHeight="1">
      <c r="A86" s="70">
        <v>4</v>
      </c>
      <c r="B86" s="73" t="s">
        <v>168</v>
      </c>
      <c r="C86" s="88">
        <v>1</v>
      </c>
      <c r="D86" s="88">
        <v>0</v>
      </c>
      <c r="E86" s="88">
        <v>1</v>
      </c>
      <c r="F86" s="88">
        <v>0</v>
      </c>
      <c r="G86" s="88">
        <v>0</v>
      </c>
      <c r="H86" s="90">
        <v>0</v>
      </c>
      <c r="I86" s="88">
        <v>1</v>
      </c>
      <c r="J86" s="88">
        <v>0</v>
      </c>
      <c r="K86" s="88">
        <v>1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4">
        <v>0</v>
      </c>
      <c r="R86" s="98">
        <v>0</v>
      </c>
      <c r="S86" s="98">
        <v>0</v>
      </c>
      <c r="T86" s="98">
        <v>0</v>
      </c>
    </row>
    <row r="87" spans="1:20" ht="15" customHeight="1">
      <c r="A87" s="70">
        <v>5</v>
      </c>
      <c r="B87" s="73" t="s">
        <v>169</v>
      </c>
      <c r="C87" s="88">
        <v>1</v>
      </c>
      <c r="D87" s="88">
        <v>0</v>
      </c>
      <c r="E87" s="88">
        <v>1</v>
      </c>
      <c r="F87" s="88">
        <v>0</v>
      </c>
      <c r="G87" s="88">
        <v>0</v>
      </c>
      <c r="H87" s="90">
        <v>0</v>
      </c>
      <c r="I87" s="88">
        <v>1</v>
      </c>
      <c r="J87" s="88">
        <v>0</v>
      </c>
      <c r="K87" s="88">
        <v>1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4">
        <v>0</v>
      </c>
      <c r="R87" s="98">
        <v>0</v>
      </c>
      <c r="S87" s="98">
        <v>0</v>
      </c>
      <c r="T87" s="98">
        <v>0</v>
      </c>
    </row>
    <row r="88" spans="1:20" ht="15" customHeight="1">
      <c r="A88" s="70">
        <v>6</v>
      </c>
      <c r="B88" s="71" t="s">
        <v>170</v>
      </c>
      <c r="C88" s="88">
        <v>0</v>
      </c>
      <c r="D88" s="88">
        <v>0</v>
      </c>
      <c r="E88" s="88">
        <v>0</v>
      </c>
      <c r="F88" s="91">
        <v>0</v>
      </c>
      <c r="G88" s="91">
        <v>0</v>
      </c>
      <c r="H88" s="91">
        <v>0</v>
      </c>
      <c r="I88" s="88">
        <v>0</v>
      </c>
      <c r="J88" s="88">
        <v>0</v>
      </c>
      <c r="K88" s="88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4">
        <v>0</v>
      </c>
      <c r="R88" s="98">
        <v>0</v>
      </c>
      <c r="S88" s="98">
        <v>0</v>
      </c>
      <c r="T88" s="98">
        <v>0</v>
      </c>
    </row>
    <row r="89" spans="1:20" ht="15" customHeight="1">
      <c r="A89" s="70">
        <v>7</v>
      </c>
      <c r="B89" s="73" t="s">
        <v>171</v>
      </c>
      <c r="C89" s="88">
        <v>18</v>
      </c>
      <c r="D89" s="88">
        <v>18</v>
      </c>
      <c r="E89" s="88">
        <v>36</v>
      </c>
      <c r="F89" s="88">
        <v>0</v>
      </c>
      <c r="G89" s="88">
        <v>0</v>
      </c>
      <c r="H89" s="90">
        <v>0</v>
      </c>
      <c r="I89" s="88">
        <v>18</v>
      </c>
      <c r="J89" s="88">
        <v>18</v>
      </c>
      <c r="K89" s="88">
        <v>36</v>
      </c>
      <c r="L89" s="93">
        <v>0</v>
      </c>
      <c r="M89" s="93">
        <v>1</v>
      </c>
      <c r="N89" s="93">
        <v>1</v>
      </c>
      <c r="O89" s="93">
        <v>0</v>
      </c>
      <c r="P89" s="93">
        <v>0</v>
      </c>
      <c r="Q89" s="94">
        <v>0</v>
      </c>
      <c r="R89" s="98">
        <v>0</v>
      </c>
      <c r="S89" s="98">
        <v>1</v>
      </c>
      <c r="T89" s="98">
        <v>1</v>
      </c>
    </row>
    <row r="90" spans="1:20" ht="15" customHeight="1">
      <c r="A90" s="70">
        <v>8</v>
      </c>
      <c r="B90" s="71" t="s">
        <v>172</v>
      </c>
      <c r="C90" s="88">
        <v>6</v>
      </c>
      <c r="D90" s="88">
        <v>6</v>
      </c>
      <c r="E90" s="88">
        <v>12</v>
      </c>
      <c r="F90" s="88">
        <v>6</v>
      </c>
      <c r="G90" s="88">
        <v>2</v>
      </c>
      <c r="H90" s="90">
        <v>8</v>
      </c>
      <c r="I90" s="88">
        <v>12</v>
      </c>
      <c r="J90" s="88">
        <v>8</v>
      </c>
      <c r="K90" s="88">
        <v>20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4">
        <v>0</v>
      </c>
      <c r="R90" s="98">
        <v>0</v>
      </c>
      <c r="S90" s="98">
        <v>0</v>
      </c>
      <c r="T90" s="98">
        <v>0</v>
      </c>
    </row>
    <row r="91" spans="1:20" ht="15" customHeight="1">
      <c r="A91" s="70">
        <v>9</v>
      </c>
      <c r="B91" s="71" t="s">
        <v>173</v>
      </c>
      <c r="C91" s="88">
        <v>2</v>
      </c>
      <c r="D91" s="88">
        <v>3</v>
      </c>
      <c r="E91" s="88">
        <v>5</v>
      </c>
      <c r="F91" s="88">
        <v>0</v>
      </c>
      <c r="G91" s="88">
        <v>0</v>
      </c>
      <c r="H91" s="90">
        <v>0</v>
      </c>
      <c r="I91" s="88">
        <v>2</v>
      </c>
      <c r="J91" s="88">
        <v>3</v>
      </c>
      <c r="K91" s="88">
        <v>5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4">
        <v>0</v>
      </c>
      <c r="R91" s="98">
        <v>0</v>
      </c>
      <c r="S91" s="98">
        <v>0</v>
      </c>
      <c r="T91" s="98">
        <v>0</v>
      </c>
    </row>
    <row r="92" spans="1:20" ht="15" customHeight="1">
      <c r="A92" s="70">
        <v>10</v>
      </c>
      <c r="B92" s="71" t="s">
        <v>174</v>
      </c>
      <c r="C92" s="88">
        <v>15</v>
      </c>
      <c r="D92" s="88">
        <v>22</v>
      </c>
      <c r="E92" s="88">
        <v>37</v>
      </c>
      <c r="F92" s="88">
        <v>1</v>
      </c>
      <c r="G92" s="88">
        <v>4</v>
      </c>
      <c r="H92" s="90">
        <v>5</v>
      </c>
      <c r="I92" s="88">
        <v>16</v>
      </c>
      <c r="J92" s="88">
        <v>26</v>
      </c>
      <c r="K92" s="88">
        <v>42</v>
      </c>
      <c r="L92" s="93">
        <v>1</v>
      </c>
      <c r="M92" s="93">
        <v>0</v>
      </c>
      <c r="N92" s="93">
        <v>1</v>
      </c>
      <c r="O92" s="93">
        <v>0</v>
      </c>
      <c r="P92" s="93">
        <v>0</v>
      </c>
      <c r="Q92" s="94">
        <v>0</v>
      </c>
      <c r="R92" s="98">
        <v>1</v>
      </c>
      <c r="S92" s="98">
        <v>0</v>
      </c>
      <c r="T92" s="98">
        <v>1</v>
      </c>
    </row>
    <row r="93" spans="1:20" ht="15" customHeight="1">
      <c r="A93" s="70">
        <v>11</v>
      </c>
      <c r="B93" s="71" t="s">
        <v>175</v>
      </c>
      <c r="C93" s="88">
        <v>3</v>
      </c>
      <c r="D93" s="88">
        <v>8</v>
      </c>
      <c r="E93" s="88">
        <v>11</v>
      </c>
      <c r="F93" s="88">
        <v>0</v>
      </c>
      <c r="G93" s="88">
        <v>0</v>
      </c>
      <c r="H93" s="90">
        <v>0</v>
      </c>
      <c r="I93" s="88">
        <v>3</v>
      </c>
      <c r="J93" s="88">
        <v>8</v>
      </c>
      <c r="K93" s="88">
        <v>11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4">
        <v>0</v>
      </c>
      <c r="R93" s="98">
        <v>0</v>
      </c>
      <c r="S93" s="98">
        <v>0</v>
      </c>
      <c r="T93" s="98">
        <v>0</v>
      </c>
    </row>
    <row r="94" spans="1:20" ht="15" customHeight="1">
      <c r="A94" s="70">
        <v>12</v>
      </c>
      <c r="B94" s="71" t="s">
        <v>176</v>
      </c>
      <c r="C94" s="88">
        <v>30</v>
      </c>
      <c r="D94" s="88">
        <v>36</v>
      </c>
      <c r="E94" s="88">
        <v>66</v>
      </c>
      <c r="F94" s="88">
        <v>3</v>
      </c>
      <c r="G94" s="88">
        <v>7</v>
      </c>
      <c r="H94" s="90">
        <v>10</v>
      </c>
      <c r="I94" s="88">
        <v>33</v>
      </c>
      <c r="J94" s="88">
        <v>43</v>
      </c>
      <c r="K94" s="88">
        <v>76</v>
      </c>
      <c r="L94" s="93">
        <v>0</v>
      </c>
      <c r="M94" s="93">
        <v>1</v>
      </c>
      <c r="N94" s="93">
        <v>1</v>
      </c>
      <c r="O94" s="93">
        <v>0</v>
      </c>
      <c r="P94" s="93">
        <v>1</v>
      </c>
      <c r="Q94" s="94">
        <v>1</v>
      </c>
      <c r="R94" s="98">
        <v>0</v>
      </c>
      <c r="S94" s="98">
        <v>2</v>
      </c>
      <c r="T94" s="98">
        <v>2</v>
      </c>
    </row>
    <row r="95" spans="1:20" ht="15" customHeight="1">
      <c r="A95" s="70">
        <v>13</v>
      </c>
      <c r="B95" s="71" t="s">
        <v>177</v>
      </c>
      <c r="C95" s="88">
        <v>0</v>
      </c>
      <c r="D95" s="88">
        <v>0</v>
      </c>
      <c r="E95" s="88">
        <v>0</v>
      </c>
      <c r="F95" s="88">
        <v>0</v>
      </c>
      <c r="G95" s="88">
        <v>0</v>
      </c>
      <c r="H95" s="90">
        <v>0</v>
      </c>
      <c r="I95" s="88">
        <v>0</v>
      </c>
      <c r="J95" s="88">
        <v>0</v>
      </c>
      <c r="K95" s="88">
        <v>0</v>
      </c>
      <c r="L95" s="93">
        <v>0</v>
      </c>
      <c r="M95" s="93">
        <v>0</v>
      </c>
      <c r="N95" s="93">
        <v>0</v>
      </c>
      <c r="O95" s="93">
        <v>0</v>
      </c>
      <c r="P95" s="93">
        <v>0</v>
      </c>
      <c r="Q95" s="94">
        <v>0</v>
      </c>
      <c r="R95" s="98">
        <v>0</v>
      </c>
      <c r="S95" s="98">
        <v>0</v>
      </c>
      <c r="T95" s="98">
        <v>0</v>
      </c>
    </row>
    <row r="96" spans="1:20" ht="15" customHeight="1">
      <c r="A96" s="70">
        <v>14</v>
      </c>
      <c r="B96" s="76" t="s">
        <v>178</v>
      </c>
      <c r="C96" s="88">
        <v>77</v>
      </c>
      <c r="D96" s="88">
        <v>72</v>
      </c>
      <c r="E96" s="88">
        <v>149</v>
      </c>
      <c r="F96" s="88">
        <v>4</v>
      </c>
      <c r="G96" s="88">
        <v>4</v>
      </c>
      <c r="H96" s="90">
        <v>8</v>
      </c>
      <c r="I96" s="88">
        <v>81</v>
      </c>
      <c r="J96" s="88">
        <v>76</v>
      </c>
      <c r="K96" s="88">
        <v>157</v>
      </c>
      <c r="L96" s="93">
        <v>6</v>
      </c>
      <c r="M96" s="93">
        <v>5</v>
      </c>
      <c r="N96" s="93">
        <v>11</v>
      </c>
      <c r="O96" s="93">
        <v>1</v>
      </c>
      <c r="P96" s="93">
        <v>0</v>
      </c>
      <c r="Q96" s="94">
        <v>1</v>
      </c>
      <c r="R96" s="98">
        <v>7</v>
      </c>
      <c r="S96" s="98">
        <v>5</v>
      </c>
      <c r="T96" s="98">
        <v>12</v>
      </c>
    </row>
    <row r="97" spans="1:20" ht="15" customHeight="1">
      <c r="A97" s="106"/>
      <c r="B97" s="107" t="s">
        <v>11</v>
      </c>
      <c r="C97" s="108">
        <v>164</v>
      </c>
      <c r="D97" s="108">
        <v>177</v>
      </c>
      <c r="E97" s="108">
        <v>341</v>
      </c>
      <c r="F97" s="108">
        <v>14</v>
      </c>
      <c r="G97" s="108">
        <v>17</v>
      </c>
      <c r="H97" s="108">
        <v>31</v>
      </c>
      <c r="I97" s="108">
        <v>178</v>
      </c>
      <c r="J97" s="108">
        <v>194</v>
      </c>
      <c r="K97" s="108">
        <v>372</v>
      </c>
      <c r="L97" s="110">
        <v>8</v>
      </c>
      <c r="M97" s="110">
        <v>7</v>
      </c>
      <c r="N97" s="110">
        <v>15</v>
      </c>
      <c r="O97" s="110">
        <v>2</v>
      </c>
      <c r="P97" s="110">
        <v>2</v>
      </c>
      <c r="Q97" s="123"/>
      <c r="R97" s="112">
        <v>10</v>
      </c>
      <c r="S97" s="112">
        <v>9</v>
      </c>
      <c r="T97" s="112">
        <v>19</v>
      </c>
    </row>
    <row r="98" spans="1:20" ht="15" customHeight="1">
      <c r="A98" s="124"/>
      <c r="B98" s="125"/>
      <c r="C98" s="126"/>
      <c r="D98" s="126"/>
      <c r="E98" s="126"/>
      <c r="F98" s="127"/>
      <c r="G98" s="127"/>
      <c r="H98" s="127"/>
      <c r="I98" s="127"/>
      <c r="J98" s="127"/>
      <c r="K98" s="127"/>
      <c r="L98" s="126"/>
      <c r="M98" s="126"/>
      <c r="N98" s="126"/>
      <c r="O98" s="127"/>
      <c r="P98" s="127"/>
      <c r="Q98" s="127"/>
      <c r="R98" s="128"/>
      <c r="S98" s="128"/>
      <c r="T98" s="129"/>
    </row>
    <row r="99" spans="1:20" ht="15" customHeight="1">
      <c r="A99" s="191" t="s">
        <v>179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</row>
    <row r="100" spans="1:20" ht="15" customHeight="1">
      <c r="A100" s="65"/>
      <c r="B100" s="68"/>
      <c r="C100" s="193" t="s">
        <v>92</v>
      </c>
      <c r="D100" s="193"/>
      <c r="E100" s="193"/>
      <c r="F100" s="193"/>
      <c r="G100" s="193"/>
      <c r="H100" s="193"/>
      <c r="I100" s="193"/>
      <c r="J100" s="193"/>
      <c r="K100" s="193"/>
      <c r="L100" s="197" t="s">
        <v>93</v>
      </c>
      <c r="M100" s="197"/>
      <c r="N100" s="197"/>
      <c r="O100" s="197"/>
      <c r="P100" s="197"/>
      <c r="Q100" s="197"/>
      <c r="R100" s="197"/>
      <c r="S100" s="197"/>
      <c r="T100" s="197"/>
    </row>
    <row r="101" spans="1:20" ht="15" customHeight="1">
      <c r="A101" s="65"/>
      <c r="B101" s="68"/>
      <c r="C101" s="184" t="s">
        <v>96</v>
      </c>
      <c r="D101" s="185"/>
      <c r="E101" s="186"/>
      <c r="F101" s="187" t="s">
        <v>100</v>
      </c>
      <c r="G101" s="187"/>
      <c r="H101" s="187"/>
      <c r="I101" s="184" t="s">
        <v>95</v>
      </c>
      <c r="J101" s="185"/>
      <c r="K101" s="186"/>
      <c r="L101" s="194" t="s">
        <v>96</v>
      </c>
      <c r="M101" s="195"/>
      <c r="N101" s="196"/>
      <c r="O101" s="183" t="s">
        <v>100</v>
      </c>
      <c r="P101" s="183"/>
      <c r="Q101" s="183"/>
      <c r="R101" s="194" t="s">
        <v>95</v>
      </c>
      <c r="S101" s="195"/>
      <c r="T101" s="196"/>
    </row>
    <row r="102" spans="1:20" ht="15" customHeight="1">
      <c r="A102" s="66" t="s">
        <v>105</v>
      </c>
      <c r="B102" s="74" t="s">
        <v>106</v>
      </c>
      <c r="C102" s="87" t="s">
        <v>2</v>
      </c>
      <c r="D102" s="87" t="s">
        <v>3</v>
      </c>
      <c r="E102" s="87" t="s">
        <v>4</v>
      </c>
      <c r="F102" s="87" t="s">
        <v>2</v>
      </c>
      <c r="G102" s="87" t="s">
        <v>3</v>
      </c>
      <c r="H102" s="87" t="s">
        <v>4</v>
      </c>
      <c r="I102" s="87" t="s">
        <v>2</v>
      </c>
      <c r="J102" s="87" t="s">
        <v>3</v>
      </c>
      <c r="K102" s="87" t="s">
        <v>4</v>
      </c>
      <c r="L102" s="92" t="s">
        <v>2</v>
      </c>
      <c r="M102" s="92" t="s">
        <v>3</v>
      </c>
      <c r="N102" s="92" t="s">
        <v>4</v>
      </c>
      <c r="O102" s="92" t="s">
        <v>2</v>
      </c>
      <c r="P102" s="92" t="s">
        <v>3</v>
      </c>
      <c r="Q102" s="92" t="s">
        <v>4</v>
      </c>
      <c r="R102" s="92" t="s">
        <v>2</v>
      </c>
      <c r="S102" s="92" t="s">
        <v>3</v>
      </c>
      <c r="T102" s="92" t="s">
        <v>4</v>
      </c>
    </row>
    <row r="103" spans="1:20" ht="15" customHeight="1">
      <c r="A103" s="70">
        <v>1</v>
      </c>
      <c r="B103" s="73" t="s">
        <v>180</v>
      </c>
      <c r="C103" s="88">
        <v>6</v>
      </c>
      <c r="D103" s="88">
        <v>5</v>
      </c>
      <c r="E103" s="88">
        <v>11</v>
      </c>
      <c r="F103" s="88">
        <v>0</v>
      </c>
      <c r="G103" s="88">
        <v>0</v>
      </c>
      <c r="H103" s="88">
        <v>0</v>
      </c>
      <c r="I103" s="88">
        <v>6</v>
      </c>
      <c r="J103" s="88">
        <v>5</v>
      </c>
      <c r="K103" s="88">
        <v>11</v>
      </c>
      <c r="L103" s="93">
        <v>0</v>
      </c>
      <c r="M103" s="93">
        <v>0</v>
      </c>
      <c r="N103" s="93">
        <v>0</v>
      </c>
      <c r="O103" s="93">
        <v>1</v>
      </c>
      <c r="P103" s="93">
        <v>0</v>
      </c>
      <c r="Q103" s="93">
        <v>1</v>
      </c>
      <c r="R103" s="98">
        <v>1</v>
      </c>
      <c r="S103" s="98">
        <v>0</v>
      </c>
      <c r="T103" s="98">
        <v>1</v>
      </c>
    </row>
    <row r="104" spans="1:20" ht="15" customHeight="1">
      <c r="A104" s="70">
        <v>2</v>
      </c>
      <c r="B104" s="71" t="s">
        <v>181</v>
      </c>
      <c r="C104" s="88">
        <v>7</v>
      </c>
      <c r="D104" s="88">
        <v>10</v>
      </c>
      <c r="E104" s="88">
        <v>17</v>
      </c>
      <c r="F104" s="88">
        <v>1</v>
      </c>
      <c r="G104" s="88">
        <v>3</v>
      </c>
      <c r="H104" s="88">
        <v>4</v>
      </c>
      <c r="I104" s="88">
        <v>8</v>
      </c>
      <c r="J104" s="88">
        <v>13</v>
      </c>
      <c r="K104" s="88">
        <v>21</v>
      </c>
      <c r="L104" s="93">
        <v>0</v>
      </c>
      <c r="M104" s="93">
        <v>0</v>
      </c>
      <c r="N104" s="93">
        <v>0</v>
      </c>
      <c r="O104" s="93">
        <v>0</v>
      </c>
      <c r="P104" s="93">
        <v>0</v>
      </c>
      <c r="Q104" s="93">
        <v>0</v>
      </c>
      <c r="R104" s="98">
        <v>0</v>
      </c>
      <c r="S104" s="98">
        <v>0</v>
      </c>
      <c r="T104" s="98">
        <v>0</v>
      </c>
    </row>
    <row r="105" spans="1:20" ht="15" customHeight="1">
      <c r="A105" s="70">
        <v>3</v>
      </c>
      <c r="B105" s="71" t="s">
        <v>182</v>
      </c>
      <c r="C105" s="88">
        <v>9</v>
      </c>
      <c r="D105" s="88">
        <v>11</v>
      </c>
      <c r="E105" s="88">
        <v>20</v>
      </c>
      <c r="F105" s="88">
        <v>0</v>
      </c>
      <c r="G105" s="88">
        <v>0</v>
      </c>
      <c r="H105" s="88">
        <v>0</v>
      </c>
      <c r="I105" s="88">
        <v>9</v>
      </c>
      <c r="J105" s="88">
        <v>11</v>
      </c>
      <c r="K105" s="88">
        <v>20</v>
      </c>
      <c r="L105" s="93">
        <v>2</v>
      </c>
      <c r="M105" s="93">
        <v>1</v>
      </c>
      <c r="N105" s="93">
        <v>3</v>
      </c>
      <c r="O105" s="93">
        <v>1</v>
      </c>
      <c r="P105" s="93">
        <v>1</v>
      </c>
      <c r="Q105" s="93">
        <v>2</v>
      </c>
      <c r="R105" s="98">
        <v>3</v>
      </c>
      <c r="S105" s="98">
        <v>2</v>
      </c>
      <c r="T105" s="98">
        <v>5</v>
      </c>
    </row>
    <row r="106" spans="1:20" ht="15" customHeight="1">
      <c r="A106" s="70">
        <v>4</v>
      </c>
      <c r="B106" s="71" t="s">
        <v>183</v>
      </c>
      <c r="C106" s="88">
        <v>2</v>
      </c>
      <c r="D106" s="88">
        <v>2</v>
      </c>
      <c r="E106" s="88">
        <v>4</v>
      </c>
      <c r="F106" s="88">
        <v>0</v>
      </c>
      <c r="G106" s="88">
        <v>0</v>
      </c>
      <c r="H106" s="88">
        <v>0</v>
      </c>
      <c r="I106" s="88">
        <v>2</v>
      </c>
      <c r="J106" s="88">
        <v>2</v>
      </c>
      <c r="K106" s="88">
        <v>4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8">
        <v>0</v>
      </c>
      <c r="S106" s="98">
        <v>0</v>
      </c>
      <c r="T106" s="98">
        <v>0</v>
      </c>
    </row>
    <row r="107" spans="1:20" ht="15" customHeight="1">
      <c r="A107" s="70">
        <v>5</v>
      </c>
      <c r="B107" s="71" t="s">
        <v>184</v>
      </c>
      <c r="C107" s="88">
        <v>1</v>
      </c>
      <c r="D107" s="88">
        <v>1</v>
      </c>
      <c r="E107" s="88">
        <v>2</v>
      </c>
      <c r="F107" s="88">
        <v>2</v>
      </c>
      <c r="G107" s="88">
        <v>2</v>
      </c>
      <c r="H107" s="88">
        <v>4</v>
      </c>
      <c r="I107" s="88">
        <v>3</v>
      </c>
      <c r="J107" s="88">
        <v>3</v>
      </c>
      <c r="K107" s="88">
        <v>6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v>0</v>
      </c>
      <c r="R107" s="98">
        <v>0</v>
      </c>
      <c r="S107" s="98">
        <v>0</v>
      </c>
      <c r="T107" s="98">
        <v>0</v>
      </c>
    </row>
    <row r="108" spans="1:20" ht="15" customHeight="1">
      <c r="A108" s="70">
        <v>6</v>
      </c>
      <c r="B108" s="71" t="s">
        <v>185</v>
      </c>
      <c r="C108" s="88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8">
        <v>0</v>
      </c>
      <c r="S108" s="98">
        <v>0</v>
      </c>
      <c r="T108" s="98">
        <v>0</v>
      </c>
    </row>
    <row r="109" spans="1:20" ht="15" customHeight="1">
      <c r="A109" s="70">
        <v>7</v>
      </c>
      <c r="B109" s="71" t="s">
        <v>186</v>
      </c>
      <c r="C109" s="88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93">
        <v>0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8">
        <v>0</v>
      </c>
      <c r="S109" s="98">
        <v>0</v>
      </c>
      <c r="T109" s="98">
        <v>0</v>
      </c>
    </row>
    <row r="110" spans="1:20" ht="15" customHeight="1">
      <c r="A110" s="70">
        <v>8</v>
      </c>
      <c r="B110" s="71" t="s">
        <v>187</v>
      </c>
      <c r="C110" s="88">
        <v>2</v>
      </c>
      <c r="D110" s="88">
        <v>1</v>
      </c>
      <c r="E110" s="88">
        <v>3</v>
      </c>
      <c r="F110" s="88">
        <v>1</v>
      </c>
      <c r="G110" s="88">
        <v>1</v>
      </c>
      <c r="H110" s="88">
        <v>2</v>
      </c>
      <c r="I110" s="88">
        <v>3</v>
      </c>
      <c r="J110" s="88">
        <v>2</v>
      </c>
      <c r="K110" s="88">
        <v>5</v>
      </c>
      <c r="L110" s="93">
        <v>1</v>
      </c>
      <c r="M110" s="93">
        <v>0</v>
      </c>
      <c r="N110" s="93">
        <v>1</v>
      </c>
      <c r="O110" s="93">
        <v>0</v>
      </c>
      <c r="P110" s="93">
        <v>0</v>
      </c>
      <c r="Q110" s="93">
        <v>0</v>
      </c>
      <c r="R110" s="98">
        <v>1</v>
      </c>
      <c r="S110" s="98">
        <v>0</v>
      </c>
      <c r="T110" s="98">
        <v>1</v>
      </c>
    </row>
    <row r="111" spans="1:20" ht="15" customHeight="1">
      <c r="A111" s="70">
        <v>9</v>
      </c>
      <c r="B111" s="71" t="s">
        <v>188</v>
      </c>
      <c r="C111" s="88">
        <v>16</v>
      </c>
      <c r="D111" s="88">
        <v>8</v>
      </c>
      <c r="E111" s="88">
        <v>24</v>
      </c>
      <c r="F111" s="88">
        <v>5</v>
      </c>
      <c r="G111" s="88">
        <v>8</v>
      </c>
      <c r="H111" s="88">
        <v>13</v>
      </c>
      <c r="I111" s="88">
        <v>21</v>
      </c>
      <c r="J111" s="88">
        <v>16</v>
      </c>
      <c r="K111" s="88">
        <v>37</v>
      </c>
      <c r="L111" s="93">
        <v>0</v>
      </c>
      <c r="M111" s="93">
        <v>0</v>
      </c>
      <c r="N111" s="93">
        <v>0</v>
      </c>
      <c r="O111" s="93">
        <v>0</v>
      </c>
      <c r="P111" s="93">
        <v>0</v>
      </c>
      <c r="Q111" s="93">
        <v>0</v>
      </c>
      <c r="R111" s="98">
        <v>0</v>
      </c>
      <c r="S111" s="98">
        <v>0</v>
      </c>
      <c r="T111" s="98">
        <v>0</v>
      </c>
    </row>
    <row r="112" spans="1:20" ht="15" customHeight="1">
      <c r="A112" s="70">
        <v>10</v>
      </c>
      <c r="B112" s="71" t="s">
        <v>189</v>
      </c>
      <c r="C112" s="88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93">
        <v>0</v>
      </c>
      <c r="M112" s="93">
        <v>0</v>
      </c>
      <c r="N112" s="93">
        <v>0</v>
      </c>
      <c r="O112" s="93">
        <v>0</v>
      </c>
      <c r="P112" s="93">
        <v>0</v>
      </c>
      <c r="Q112" s="93">
        <v>0</v>
      </c>
      <c r="R112" s="98">
        <v>0</v>
      </c>
      <c r="S112" s="98">
        <v>0</v>
      </c>
      <c r="T112" s="98">
        <v>0</v>
      </c>
    </row>
    <row r="113" spans="1:20" ht="15" customHeight="1">
      <c r="A113" s="70">
        <v>11</v>
      </c>
      <c r="B113" s="71" t="s">
        <v>190</v>
      </c>
      <c r="C113" s="88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8">
        <v>0</v>
      </c>
      <c r="S113" s="98">
        <v>0</v>
      </c>
      <c r="T113" s="98">
        <v>0</v>
      </c>
    </row>
    <row r="114" spans="1:20" ht="15" customHeight="1">
      <c r="A114" s="70">
        <v>12</v>
      </c>
      <c r="B114" s="69" t="s">
        <v>191</v>
      </c>
      <c r="C114" s="88">
        <v>34</v>
      </c>
      <c r="D114" s="88">
        <v>31</v>
      </c>
      <c r="E114" s="88">
        <v>65</v>
      </c>
      <c r="F114" s="88">
        <v>8</v>
      </c>
      <c r="G114" s="88">
        <v>11</v>
      </c>
      <c r="H114" s="88">
        <v>19</v>
      </c>
      <c r="I114" s="88">
        <v>42</v>
      </c>
      <c r="J114" s="88">
        <v>42</v>
      </c>
      <c r="K114" s="88">
        <v>84</v>
      </c>
      <c r="L114" s="93">
        <v>1</v>
      </c>
      <c r="M114" s="93">
        <v>2</v>
      </c>
      <c r="N114" s="93">
        <v>3</v>
      </c>
      <c r="O114" s="93">
        <v>0</v>
      </c>
      <c r="P114" s="93">
        <v>0</v>
      </c>
      <c r="Q114" s="93">
        <v>0</v>
      </c>
      <c r="R114" s="98">
        <v>1</v>
      </c>
      <c r="S114" s="98">
        <v>2</v>
      </c>
      <c r="T114" s="98">
        <v>3</v>
      </c>
    </row>
    <row r="115" spans="1:20" ht="15" customHeight="1">
      <c r="A115" s="70">
        <v>13</v>
      </c>
      <c r="B115" s="73" t="s">
        <v>192</v>
      </c>
      <c r="C115" s="88">
        <v>14</v>
      </c>
      <c r="D115" s="88">
        <v>15</v>
      </c>
      <c r="E115" s="88">
        <v>29</v>
      </c>
      <c r="F115" s="88">
        <v>5</v>
      </c>
      <c r="G115" s="88">
        <v>6</v>
      </c>
      <c r="H115" s="88">
        <v>11</v>
      </c>
      <c r="I115" s="88">
        <v>19</v>
      </c>
      <c r="J115" s="88">
        <v>21</v>
      </c>
      <c r="K115" s="88">
        <v>40</v>
      </c>
      <c r="L115" s="93">
        <v>0</v>
      </c>
      <c r="M115" s="93">
        <v>0</v>
      </c>
      <c r="N115" s="93">
        <v>0</v>
      </c>
      <c r="O115" s="93">
        <v>0</v>
      </c>
      <c r="P115" s="93">
        <v>0</v>
      </c>
      <c r="Q115" s="93">
        <v>0</v>
      </c>
      <c r="R115" s="98">
        <v>0</v>
      </c>
      <c r="S115" s="98">
        <v>0</v>
      </c>
      <c r="T115" s="98">
        <v>0</v>
      </c>
    </row>
    <row r="116" spans="1:20" ht="15" customHeight="1">
      <c r="A116" s="70">
        <v>14</v>
      </c>
      <c r="B116" s="71" t="s">
        <v>193</v>
      </c>
      <c r="C116" s="88">
        <v>15</v>
      </c>
      <c r="D116" s="88">
        <v>14</v>
      </c>
      <c r="E116" s="88">
        <v>29</v>
      </c>
      <c r="F116" s="88">
        <v>16</v>
      </c>
      <c r="G116" s="88">
        <v>21</v>
      </c>
      <c r="H116" s="88">
        <v>37</v>
      </c>
      <c r="I116" s="88">
        <v>31</v>
      </c>
      <c r="J116" s="88">
        <v>35</v>
      </c>
      <c r="K116" s="88">
        <v>66</v>
      </c>
      <c r="L116" s="93">
        <v>6</v>
      </c>
      <c r="M116" s="93">
        <v>2</v>
      </c>
      <c r="N116" s="93">
        <v>8</v>
      </c>
      <c r="O116" s="93">
        <v>2</v>
      </c>
      <c r="P116" s="93">
        <v>1</v>
      </c>
      <c r="Q116" s="93">
        <v>3</v>
      </c>
      <c r="R116" s="98">
        <v>8</v>
      </c>
      <c r="S116" s="98">
        <v>3</v>
      </c>
      <c r="T116" s="98">
        <v>11</v>
      </c>
    </row>
    <row r="117" spans="1:20" ht="15" customHeight="1">
      <c r="A117" s="70">
        <v>15</v>
      </c>
      <c r="B117" s="71" t="s">
        <v>194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>
        <v>0</v>
      </c>
      <c r="R117" s="98">
        <v>0</v>
      </c>
      <c r="S117" s="98">
        <v>0</v>
      </c>
      <c r="T117" s="98">
        <v>0</v>
      </c>
    </row>
    <row r="118" spans="1:20" ht="15" customHeight="1">
      <c r="A118" s="70">
        <v>16</v>
      </c>
      <c r="B118" s="71" t="s">
        <v>195</v>
      </c>
      <c r="C118" s="88">
        <v>6</v>
      </c>
      <c r="D118" s="88">
        <v>5</v>
      </c>
      <c r="E118" s="88">
        <v>11</v>
      </c>
      <c r="F118" s="88">
        <v>0</v>
      </c>
      <c r="G118" s="88">
        <v>0</v>
      </c>
      <c r="H118" s="88">
        <v>0</v>
      </c>
      <c r="I118" s="88">
        <v>6</v>
      </c>
      <c r="J118" s="88">
        <v>5</v>
      </c>
      <c r="K118" s="88">
        <v>11</v>
      </c>
      <c r="L118" s="93">
        <v>2</v>
      </c>
      <c r="M118" s="93">
        <v>0</v>
      </c>
      <c r="N118" s="93">
        <v>2</v>
      </c>
      <c r="O118" s="93">
        <v>0</v>
      </c>
      <c r="P118" s="93">
        <v>0</v>
      </c>
      <c r="Q118" s="93">
        <v>0</v>
      </c>
      <c r="R118" s="98">
        <v>2</v>
      </c>
      <c r="S118" s="98">
        <v>0</v>
      </c>
      <c r="T118" s="98">
        <v>2</v>
      </c>
    </row>
    <row r="119" spans="1:20" ht="15" customHeight="1">
      <c r="A119" s="70">
        <v>17</v>
      </c>
      <c r="B119" s="71" t="s">
        <v>196</v>
      </c>
      <c r="C119" s="88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v>0</v>
      </c>
      <c r="R119" s="98">
        <v>0</v>
      </c>
      <c r="S119" s="98">
        <v>0</v>
      </c>
      <c r="T119" s="98">
        <v>0</v>
      </c>
    </row>
    <row r="120" spans="1:20" ht="15" customHeight="1">
      <c r="A120" s="70">
        <v>18</v>
      </c>
      <c r="B120" s="71" t="s">
        <v>197</v>
      </c>
      <c r="C120" s="88">
        <v>2</v>
      </c>
      <c r="D120" s="88">
        <v>3</v>
      </c>
      <c r="E120" s="88">
        <v>5</v>
      </c>
      <c r="F120" s="88">
        <v>0</v>
      </c>
      <c r="G120" s="88">
        <v>1</v>
      </c>
      <c r="H120" s="88">
        <v>1</v>
      </c>
      <c r="I120" s="88">
        <v>2</v>
      </c>
      <c r="J120" s="88">
        <v>4</v>
      </c>
      <c r="K120" s="88">
        <v>6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8">
        <v>0</v>
      </c>
      <c r="S120" s="98">
        <v>0</v>
      </c>
      <c r="T120" s="98">
        <v>0</v>
      </c>
    </row>
    <row r="121" spans="1:20" ht="15" customHeight="1">
      <c r="A121" s="70">
        <v>19</v>
      </c>
      <c r="B121" s="71" t="s">
        <v>198</v>
      </c>
      <c r="C121" s="88">
        <v>28</v>
      </c>
      <c r="D121" s="88">
        <v>36</v>
      </c>
      <c r="E121" s="88">
        <v>64</v>
      </c>
      <c r="F121" s="88">
        <v>9</v>
      </c>
      <c r="G121" s="88">
        <v>10</v>
      </c>
      <c r="H121" s="88">
        <v>19</v>
      </c>
      <c r="I121" s="88">
        <v>37</v>
      </c>
      <c r="J121" s="88">
        <v>46</v>
      </c>
      <c r="K121" s="88">
        <v>83</v>
      </c>
      <c r="L121" s="93">
        <v>1</v>
      </c>
      <c r="M121" s="93">
        <v>1</v>
      </c>
      <c r="N121" s="93">
        <v>2</v>
      </c>
      <c r="O121" s="93">
        <v>1</v>
      </c>
      <c r="P121" s="93">
        <v>2</v>
      </c>
      <c r="Q121" s="93">
        <v>3</v>
      </c>
      <c r="R121" s="98">
        <v>2</v>
      </c>
      <c r="S121" s="98">
        <v>3</v>
      </c>
      <c r="T121" s="98">
        <v>5</v>
      </c>
    </row>
    <row r="122" spans="1:20" ht="15" customHeight="1">
      <c r="A122" s="70">
        <v>20</v>
      </c>
      <c r="B122" s="71" t="s">
        <v>199</v>
      </c>
      <c r="C122" s="88">
        <v>5</v>
      </c>
      <c r="D122" s="88">
        <v>4</v>
      </c>
      <c r="E122" s="88">
        <v>9</v>
      </c>
      <c r="F122" s="88">
        <v>0</v>
      </c>
      <c r="G122" s="88">
        <v>0</v>
      </c>
      <c r="H122" s="88">
        <v>0</v>
      </c>
      <c r="I122" s="88">
        <v>5</v>
      </c>
      <c r="J122" s="88">
        <v>4</v>
      </c>
      <c r="K122" s="88">
        <v>9</v>
      </c>
      <c r="L122" s="93">
        <v>0</v>
      </c>
      <c r="M122" s="93">
        <v>0</v>
      </c>
      <c r="N122" s="93">
        <v>0</v>
      </c>
      <c r="O122" s="93">
        <v>0</v>
      </c>
      <c r="P122" s="93">
        <v>0</v>
      </c>
      <c r="Q122" s="93">
        <v>0</v>
      </c>
      <c r="R122" s="98">
        <v>0</v>
      </c>
      <c r="S122" s="98">
        <v>0</v>
      </c>
      <c r="T122" s="98">
        <v>0</v>
      </c>
    </row>
    <row r="123" spans="1:20" ht="15" customHeight="1">
      <c r="A123" s="70">
        <v>21</v>
      </c>
      <c r="B123" s="71" t="s">
        <v>200</v>
      </c>
      <c r="C123" s="88">
        <v>12</v>
      </c>
      <c r="D123" s="88">
        <v>8</v>
      </c>
      <c r="E123" s="88">
        <v>20</v>
      </c>
      <c r="F123" s="88">
        <v>0</v>
      </c>
      <c r="G123" s="88">
        <v>0</v>
      </c>
      <c r="H123" s="88">
        <v>0</v>
      </c>
      <c r="I123" s="88">
        <v>12</v>
      </c>
      <c r="J123" s="88">
        <v>8</v>
      </c>
      <c r="K123" s="88">
        <v>20</v>
      </c>
      <c r="L123" s="93">
        <v>0</v>
      </c>
      <c r="M123" s="93">
        <v>0</v>
      </c>
      <c r="N123" s="93">
        <v>0</v>
      </c>
      <c r="O123" s="93">
        <v>0</v>
      </c>
      <c r="P123" s="93">
        <v>0</v>
      </c>
      <c r="Q123" s="93">
        <v>0</v>
      </c>
      <c r="R123" s="98">
        <v>0</v>
      </c>
      <c r="S123" s="98">
        <v>0</v>
      </c>
      <c r="T123" s="98">
        <v>0</v>
      </c>
    </row>
    <row r="124" spans="1:20" ht="15" customHeight="1">
      <c r="A124" s="70">
        <v>22</v>
      </c>
      <c r="B124" s="71" t="s">
        <v>201</v>
      </c>
      <c r="C124" s="88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93">
        <v>0</v>
      </c>
      <c r="M124" s="93">
        <v>0</v>
      </c>
      <c r="N124" s="93">
        <v>0</v>
      </c>
      <c r="O124" s="93">
        <v>0</v>
      </c>
      <c r="P124" s="93">
        <v>0</v>
      </c>
      <c r="Q124" s="93">
        <v>0</v>
      </c>
      <c r="R124" s="98">
        <v>0</v>
      </c>
      <c r="S124" s="98">
        <v>0</v>
      </c>
      <c r="T124" s="98">
        <v>0</v>
      </c>
    </row>
    <row r="125" spans="1:20" ht="15" customHeight="1">
      <c r="A125" s="70">
        <v>23</v>
      </c>
      <c r="B125" s="71" t="s">
        <v>202</v>
      </c>
      <c r="C125" s="88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88">
        <v>0</v>
      </c>
      <c r="K125" s="88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  <c r="Q125" s="93">
        <v>0</v>
      </c>
      <c r="R125" s="98">
        <v>0</v>
      </c>
      <c r="S125" s="98">
        <v>0</v>
      </c>
      <c r="T125" s="98">
        <v>0</v>
      </c>
    </row>
    <row r="126" spans="1:20" ht="15" customHeight="1">
      <c r="A126" s="70">
        <v>24</v>
      </c>
      <c r="B126" s="71" t="s">
        <v>203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8">
        <v>0</v>
      </c>
      <c r="K126" s="88">
        <v>0</v>
      </c>
      <c r="L126" s="93">
        <v>0</v>
      </c>
      <c r="M126" s="93">
        <v>0</v>
      </c>
      <c r="N126" s="93">
        <v>0</v>
      </c>
      <c r="O126" s="93">
        <v>0</v>
      </c>
      <c r="P126" s="93">
        <v>0</v>
      </c>
      <c r="Q126" s="93">
        <v>0</v>
      </c>
      <c r="R126" s="98">
        <v>0</v>
      </c>
      <c r="S126" s="98">
        <v>0</v>
      </c>
      <c r="T126" s="98">
        <v>0</v>
      </c>
    </row>
    <row r="127" spans="1:20" ht="15" customHeight="1">
      <c r="A127" s="130"/>
      <c r="B127" s="107" t="s">
        <v>11</v>
      </c>
      <c r="C127" s="108">
        <v>159</v>
      </c>
      <c r="D127" s="108">
        <v>154</v>
      </c>
      <c r="E127" s="108">
        <v>313</v>
      </c>
      <c r="F127" s="109">
        <v>47</v>
      </c>
      <c r="G127" s="109">
        <v>63</v>
      </c>
      <c r="H127" s="109">
        <v>110</v>
      </c>
      <c r="I127" s="108">
        <v>206</v>
      </c>
      <c r="J127" s="108">
        <v>217</v>
      </c>
      <c r="K127" s="108">
        <v>423</v>
      </c>
      <c r="L127" s="110">
        <v>13</v>
      </c>
      <c r="M127" s="110">
        <v>6</v>
      </c>
      <c r="N127" s="110">
        <v>19</v>
      </c>
      <c r="O127" s="111">
        <v>5</v>
      </c>
      <c r="P127" s="111">
        <v>4</v>
      </c>
      <c r="Q127" s="111">
        <v>9</v>
      </c>
      <c r="R127" s="112">
        <v>18</v>
      </c>
      <c r="S127" s="112">
        <v>10</v>
      </c>
      <c r="T127" s="112">
        <v>28</v>
      </c>
    </row>
    <row r="128" spans="1:20" ht="15" customHeight="1">
      <c r="A128" s="131"/>
      <c r="B128" s="132" t="s">
        <v>204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33"/>
      <c r="S128" s="133"/>
      <c r="T128" s="134"/>
    </row>
    <row r="129" spans="1:20" ht="15" customHeight="1">
      <c r="A129" s="191" t="s">
        <v>205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</row>
    <row r="130" spans="1:20" ht="15" customHeight="1">
      <c r="A130" s="70"/>
      <c r="B130" s="72"/>
      <c r="C130" s="193" t="s">
        <v>92</v>
      </c>
      <c r="D130" s="193"/>
      <c r="E130" s="193"/>
      <c r="F130" s="193"/>
      <c r="G130" s="193"/>
      <c r="H130" s="193"/>
      <c r="I130" s="193"/>
      <c r="J130" s="193"/>
      <c r="K130" s="193"/>
      <c r="L130" s="197" t="s">
        <v>93</v>
      </c>
      <c r="M130" s="197"/>
      <c r="N130" s="197"/>
      <c r="O130" s="197"/>
      <c r="P130" s="197"/>
      <c r="Q130" s="197"/>
      <c r="R130" s="197"/>
      <c r="S130" s="197"/>
      <c r="T130" s="197"/>
    </row>
    <row r="131" spans="1:20" ht="15" customHeight="1">
      <c r="A131" s="70"/>
      <c r="B131" s="72"/>
      <c r="C131" s="184" t="s">
        <v>96</v>
      </c>
      <c r="D131" s="185"/>
      <c r="E131" s="186"/>
      <c r="F131" s="187" t="s">
        <v>100</v>
      </c>
      <c r="G131" s="187"/>
      <c r="H131" s="187"/>
      <c r="I131" s="184" t="s">
        <v>95</v>
      </c>
      <c r="J131" s="185"/>
      <c r="K131" s="186"/>
      <c r="L131" s="194" t="s">
        <v>96</v>
      </c>
      <c r="M131" s="195"/>
      <c r="N131" s="196"/>
      <c r="O131" s="183" t="s">
        <v>100</v>
      </c>
      <c r="P131" s="183"/>
      <c r="Q131" s="183"/>
      <c r="R131" s="194" t="s">
        <v>95</v>
      </c>
      <c r="S131" s="195"/>
      <c r="T131" s="196"/>
    </row>
    <row r="132" spans="1:20" ht="15" customHeight="1">
      <c r="A132" s="66" t="s">
        <v>105</v>
      </c>
      <c r="B132" s="74" t="s">
        <v>106</v>
      </c>
      <c r="C132" s="87" t="s">
        <v>2</v>
      </c>
      <c r="D132" s="87" t="s">
        <v>3</v>
      </c>
      <c r="E132" s="87" t="s">
        <v>4</v>
      </c>
      <c r="F132" s="87" t="s">
        <v>2</v>
      </c>
      <c r="G132" s="87" t="s">
        <v>3</v>
      </c>
      <c r="H132" s="87" t="s">
        <v>4</v>
      </c>
      <c r="I132" s="87" t="s">
        <v>2</v>
      </c>
      <c r="J132" s="87" t="s">
        <v>3</v>
      </c>
      <c r="K132" s="87" t="s">
        <v>4</v>
      </c>
      <c r="L132" s="92" t="s">
        <v>2</v>
      </c>
      <c r="M132" s="92" t="s">
        <v>3</v>
      </c>
      <c r="N132" s="92" t="s">
        <v>4</v>
      </c>
      <c r="O132" s="92" t="s">
        <v>2</v>
      </c>
      <c r="P132" s="92" t="s">
        <v>3</v>
      </c>
      <c r="Q132" s="92" t="s">
        <v>4</v>
      </c>
      <c r="R132" s="92" t="s">
        <v>2</v>
      </c>
      <c r="S132" s="92" t="s">
        <v>3</v>
      </c>
      <c r="T132" s="92" t="s">
        <v>4</v>
      </c>
    </row>
    <row r="133" spans="1:20" ht="15" customHeight="1">
      <c r="A133" s="70">
        <v>1</v>
      </c>
      <c r="B133" s="71" t="s">
        <v>206</v>
      </c>
      <c r="C133" s="88">
        <v>54</v>
      </c>
      <c r="D133" s="88">
        <v>49</v>
      </c>
      <c r="E133" s="88">
        <v>103</v>
      </c>
      <c r="F133" s="88">
        <v>0</v>
      </c>
      <c r="G133" s="88">
        <v>0</v>
      </c>
      <c r="H133" s="88">
        <v>0</v>
      </c>
      <c r="I133" s="88">
        <v>54</v>
      </c>
      <c r="J133" s="88">
        <v>49</v>
      </c>
      <c r="K133" s="88">
        <v>103</v>
      </c>
      <c r="L133" s="93">
        <v>13</v>
      </c>
      <c r="M133" s="93">
        <v>12</v>
      </c>
      <c r="N133" s="93">
        <v>25</v>
      </c>
      <c r="O133" s="93">
        <v>8</v>
      </c>
      <c r="P133" s="93">
        <v>10</v>
      </c>
      <c r="Q133" s="93">
        <v>18</v>
      </c>
      <c r="R133" s="98">
        <v>21</v>
      </c>
      <c r="S133" s="98">
        <v>22</v>
      </c>
      <c r="T133" s="98">
        <v>43</v>
      </c>
    </row>
    <row r="134" spans="1:20" ht="15" customHeight="1">
      <c r="A134" s="70">
        <v>2</v>
      </c>
      <c r="B134" s="71" t="s">
        <v>207</v>
      </c>
      <c r="C134" s="88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93">
        <v>0</v>
      </c>
      <c r="M134" s="93">
        <v>0</v>
      </c>
      <c r="N134" s="93">
        <v>0</v>
      </c>
      <c r="O134" s="93">
        <v>0</v>
      </c>
      <c r="P134" s="93">
        <v>0</v>
      </c>
      <c r="Q134" s="93">
        <v>0</v>
      </c>
      <c r="R134" s="98">
        <v>0</v>
      </c>
      <c r="S134" s="98">
        <v>0</v>
      </c>
      <c r="T134" s="98">
        <v>0</v>
      </c>
    </row>
    <row r="135" spans="1:20" ht="15" customHeight="1">
      <c r="A135" s="70">
        <v>3</v>
      </c>
      <c r="B135" s="73" t="s">
        <v>208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93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8">
        <v>0</v>
      </c>
      <c r="S135" s="98">
        <v>0</v>
      </c>
      <c r="T135" s="98">
        <v>0</v>
      </c>
    </row>
    <row r="136" spans="1:20" ht="15" customHeight="1">
      <c r="A136" s="70">
        <v>4</v>
      </c>
      <c r="B136" s="73" t="s">
        <v>209</v>
      </c>
      <c r="C136" s="88">
        <v>0</v>
      </c>
      <c r="D136" s="88">
        <v>0</v>
      </c>
      <c r="E136" s="88">
        <v>0</v>
      </c>
      <c r="F136" s="88">
        <v>13</v>
      </c>
      <c r="G136" s="88">
        <v>4</v>
      </c>
      <c r="H136" s="88">
        <v>17</v>
      </c>
      <c r="I136" s="88">
        <v>13</v>
      </c>
      <c r="J136" s="88">
        <v>4</v>
      </c>
      <c r="K136" s="88">
        <v>17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8">
        <v>0</v>
      </c>
      <c r="S136" s="98">
        <v>0</v>
      </c>
      <c r="T136" s="98">
        <v>0</v>
      </c>
    </row>
    <row r="137" spans="1:20" ht="15" customHeight="1">
      <c r="A137" s="70">
        <v>5</v>
      </c>
      <c r="B137" s="73" t="s">
        <v>210</v>
      </c>
      <c r="C137" s="88">
        <v>1</v>
      </c>
      <c r="D137" s="88">
        <v>0</v>
      </c>
      <c r="E137" s="88">
        <v>1</v>
      </c>
      <c r="F137" s="88">
        <v>8</v>
      </c>
      <c r="G137" s="88">
        <v>10</v>
      </c>
      <c r="H137" s="88">
        <v>18</v>
      </c>
      <c r="I137" s="88">
        <v>9</v>
      </c>
      <c r="J137" s="88">
        <v>10</v>
      </c>
      <c r="K137" s="88">
        <v>19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8">
        <v>0</v>
      </c>
      <c r="S137" s="98">
        <v>0</v>
      </c>
      <c r="T137" s="98">
        <v>0</v>
      </c>
    </row>
    <row r="138" spans="1:20" ht="15" customHeight="1">
      <c r="A138" s="70">
        <v>6</v>
      </c>
      <c r="B138" s="73" t="s">
        <v>211</v>
      </c>
      <c r="C138" s="88">
        <v>46</v>
      </c>
      <c r="D138" s="88">
        <v>34</v>
      </c>
      <c r="E138" s="88">
        <v>80</v>
      </c>
      <c r="F138" s="88">
        <v>30</v>
      </c>
      <c r="G138" s="88">
        <v>33</v>
      </c>
      <c r="H138" s="88">
        <v>63</v>
      </c>
      <c r="I138" s="88">
        <v>76</v>
      </c>
      <c r="J138" s="88">
        <v>67</v>
      </c>
      <c r="K138" s="88">
        <v>143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8">
        <v>0</v>
      </c>
      <c r="S138" s="98">
        <v>0</v>
      </c>
      <c r="T138" s="98">
        <v>0</v>
      </c>
    </row>
    <row r="139" spans="1:20" ht="15" customHeight="1">
      <c r="A139" s="70">
        <v>7</v>
      </c>
      <c r="B139" s="73" t="s">
        <v>212</v>
      </c>
      <c r="C139" s="88">
        <v>0</v>
      </c>
      <c r="D139" s="88">
        <v>1</v>
      </c>
      <c r="E139" s="88">
        <v>1</v>
      </c>
      <c r="F139" s="88">
        <v>6</v>
      </c>
      <c r="G139" s="88">
        <v>12</v>
      </c>
      <c r="H139" s="88">
        <v>18</v>
      </c>
      <c r="I139" s="88">
        <v>6</v>
      </c>
      <c r="J139" s="88">
        <v>13</v>
      </c>
      <c r="K139" s="88">
        <v>19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8">
        <v>0</v>
      </c>
      <c r="S139" s="98">
        <v>0</v>
      </c>
      <c r="T139" s="98">
        <v>0</v>
      </c>
    </row>
    <row r="140" spans="1:20" ht="15" customHeight="1">
      <c r="A140" s="70">
        <v>8</v>
      </c>
      <c r="B140" s="71" t="s">
        <v>213</v>
      </c>
      <c r="C140" s="88">
        <v>43</v>
      </c>
      <c r="D140" s="88">
        <v>40</v>
      </c>
      <c r="E140" s="88">
        <v>83</v>
      </c>
      <c r="F140" s="88">
        <v>5</v>
      </c>
      <c r="G140" s="88">
        <v>6</v>
      </c>
      <c r="H140" s="88">
        <v>11</v>
      </c>
      <c r="I140" s="88">
        <v>48</v>
      </c>
      <c r="J140" s="88">
        <v>46</v>
      </c>
      <c r="K140" s="88">
        <v>94</v>
      </c>
      <c r="L140" s="93">
        <v>2</v>
      </c>
      <c r="M140" s="93">
        <v>1</v>
      </c>
      <c r="N140" s="93">
        <v>3</v>
      </c>
      <c r="O140" s="93">
        <v>0</v>
      </c>
      <c r="P140" s="93">
        <v>0</v>
      </c>
      <c r="Q140" s="93">
        <v>0</v>
      </c>
      <c r="R140" s="98">
        <v>2</v>
      </c>
      <c r="S140" s="98">
        <v>1</v>
      </c>
      <c r="T140" s="98">
        <v>3</v>
      </c>
    </row>
    <row r="141" spans="1:20" ht="15" customHeight="1">
      <c r="A141" s="104"/>
      <c r="B141" s="77" t="s">
        <v>11</v>
      </c>
      <c r="C141" s="88">
        <v>144</v>
      </c>
      <c r="D141" s="88">
        <v>124</v>
      </c>
      <c r="E141" s="88">
        <v>268</v>
      </c>
      <c r="F141" s="88">
        <v>62</v>
      </c>
      <c r="G141" s="88">
        <v>65</v>
      </c>
      <c r="H141" s="88">
        <v>127</v>
      </c>
      <c r="I141" s="88">
        <v>206</v>
      </c>
      <c r="J141" s="88">
        <v>189</v>
      </c>
      <c r="K141" s="88">
        <v>395</v>
      </c>
      <c r="L141" s="93">
        <v>15</v>
      </c>
      <c r="M141" s="93">
        <v>13</v>
      </c>
      <c r="N141" s="93">
        <v>28</v>
      </c>
      <c r="O141" s="93">
        <v>8</v>
      </c>
      <c r="P141" s="93">
        <v>10</v>
      </c>
      <c r="Q141" s="93">
        <v>18</v>
      </c>
      <c r="R141" s="98">
        <v>23</v>
      </c>
      <c r="S141" s="98">
        <v>23</v>
      </c>
      <c r="T141" s="98">
        <v>46</v>
      </c>
    </row>
    <row r="142" spans="1:20" ht="15" customHeight="1">
      <c r="A142" s="191" t="s">
        <v>214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</row>
    <row r="143" spans="1:20" ht="15" customHeight="1">
      <c r="A143" s="70"/>
      <c r="B143" s="68"/>
      <c r="C143" s="193" t="s">
        <v>92</v>
      </c>
      <c r="D143" s="193"/>
      <c r="E143" s="193"/>
      <c r="F143" s="193"/>
      <c r="G143" s="193"/>
      <c r="H143" s="193"/>
      <c r="I143" s="193"/>
      <c r="J143" s="193"/>
      <c r="K143" s="193"/>
      <c r="L143" s="197" t="s">
        <v>93</v>
      </c>
      <c r="M143" s="197"/>
      <c r="N143" s="197"/>
      <c r="O143" s="197"/>
      <c r="P143" s="197"/>
      <c r="Q143" s="197"/>
      <c r="R143" s="197"/>
      <c r="S143" s="197"/>
      <c r="T143" s="197"/>
    </row>
    <row r="144" spans="1:20" ht="15" customHeight="1">
      <c r="A144" s="70"/>
      <c r="B144" s="68" t="s">
        <v>215</v>
      </c>
      <c r="C144" s="184" t="s">
        <v>96</v>
      </c>
      <c r="D144" s="185"/>
      <c r="E144" s="186"/>
      <c r="F144" s="187" t="s">
        <v>100</v>
      </c>
      <c r="G144" s="187"/>
      <c r="H144" s="187"/>
      <c r="I144" s="184" t="s">
        <v>95</v>
      </c>
      <c r="J144" s="185"/>
      <c r="K144" s="186"/>
      <c r="L144" s="194" t="s">
        <v>96</v>
      </c>
      <c r="M144" s="195"/>
      <c r="N144" s="196"/>
      <c r="O144" s="183" t="s">
        <v>100</v>
      </c>
      <c r="P144" s="183"/>
      <c r="Q144" s="183"/>
      <c r="R144" s="194" t="s">
        <v>95</v>
      </c>
      <c r="S144" s="195"/>
      <c r="T144" s="196"/>
    </row>
    <row r="145" spans="1:20" ht="15" customHeight="1">
      <c r="A145" s="66" t="s">
        <v>105</v>
      </c>
      <c r="B145" s="74" t="s">
        <v>106</v>
      </c>
      <c r="C145" s="87" t="s">
        <v>2</v>
      </c>
      <c r="D145" s="87" t="s">
        <v>3</v>
      </c>
      <c r="E145" s="87" t="s">
        <v>4</v>
      </c>
      <c r="F145" s="87" t="s">
        <v>2</v>
      </c>
      <c r="G145" s="87" t="s">
        <v>3</v>
      </c>
      <c r="H145" s="87" t="s">
        <v>4</v>
      </c>
      <c r="I145" s="87" t="s">
        <v>2</v>
      </c>
      <c r="J145" s="87" t="s">
        <v>3</v>
      </c>
      <c r="K145" s="87" t="s">
        <v>4</v>
      </c>
      <c r="L145" s="92" t="s">
        <v>2</v>
      </c>
      <c r="M145" s="92" t="s">
        <v>3</v>
      </c>
      <c r="N145" s="92" t="s">
        <v>4</v>
      </c>
      <c r="O145" s="92" t="s">
        <v>2</v>
      </c>
      <c r="P145" s="92" t="s">
        <v>3</v>
      </c>
      <c r="Q145" s="92" t="s">
        <v>4</v>
      </c>
      <c r="R145" s="92" t="s">
        <v>2</v>
      </c>
      <c r="S145" s="92" t="s">
        <v>3</v>
      </c>
      <c r="T145" s="92" t="s">
        <v>4</v>
      </c>
    </row>
    <row r="146" spans="1:20" ht="15" customHeight="1">
      <c r="A146" s="70">
        <v>1</v>
      </c>
      <c r="B146" s="75" t="s">
        <v>216</v>
      </c>
      <c r="C146" s="88">
        <v>10</v>
      </c>
      <c r="D146" s="88">
        <v>6</v>
      </c>
      <c r="E146" s="88">
        <v>16</v>
      </c>
      <c r="F146" s="88">
        <v>0</v>
      </c>
      <c r="G146" s="88">
        <v>0</v>
      </c>
      <c r="H146" s="88">
        <v>0</v>
      </c>
      <c r="I146" s="88">
        <v>10</v>
      </c>
      <c r="J146" s="88">
        <v>6</v>
      </c>
      <c r="K146" s="88">
        <v>16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8">
        <v>0</v>
      </c>
      <c r="S146" s="98">
        <v>0</v>
      </c>
      <c r="T146" s="98">
        <v>0</v>
      </c>
    </row>
    <row r="147" spans="1:20" ht="15" customHeight="1">
      <c r="A147" s="65">
        <v>2</v>
      </c>
      <c r="B147" s="69" t="s">
        <v>217</v>
      </c>
      <c r="C147" s="88">
        <v>0</v>
      </c>
      <c r="D147" s="88">
        <v>0</v>
      </c>
      <c r="E147" s="88">
        <v>0</v>
      </c>
      <c r="F147" s="88">
        <v>3</v>
      </c>
      <c r="G147" s="88">
        <v>3</v>
      </c>
      <c r="H147" s="88">
        <v>6</v>
      </c>
      <c r="I147" s="88">
        <v>3</v>
      </c>
      <c r="J147" s="88">
        <v>3</v>
      </c>
      <c r="K147" s="88">
        <v>6</v>
      </c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98">
        <v>0</v>
      </c>
      <c r="S147" s="98">
        <v>0</v>
      </c>
      <c r="T147" s="98">
        <v>0</v>
      </c>
    </row>
    <row r="148" spans="1:20" ht="15" customHeight="1">
      <c r="A148" s="65">
        <v>3</v>
      </c>
      <c r="B148" s="69" t="s">
        <v>218</v>
      </c>
      <c r="C148" s="88">
        <v>9</v>
      </c>
      <c r="D148" s="88">
        <v>9</v>
      </c>
      <c r="E148" s="88">
        <v>18</v>
      </c>
      <c r="F148" s="88">
        <v>1</v>
      </c>
      <c r="G148" s="88">
        <v>0</v>
      </c>
      <c r="H148" s="88">
        <v>1</v>
      </c>
      <c r="I148" s="88">
        <v>10</v>
      </c>
      <c r="J148" s="88">
        <v>9</v>
      </c>
      <c r="K148" s="88">
        <v>19</v>
      </c>
      <c r="L148" s="93">
        <v>0</v>
      </c>
      <c r="M148" s="93">
        <v>1</v>
      </c>
      <c r="N148" s="93">
        <v>1</v>
      </c>
      <c r="O148" s="93">
        <v>0</v>
      </c>
      <c r="P148" s="93">
        <v>0</v>
      </c>
      <c r="Q148" s="93">
        <v>0</v>
      </c>
      <c r="R148" s="98">
        <v>0</v>
      </c>
      <c r="S148" s="98">
        <v>1</v>
      </c>
      <c r="T148" s="98">
        <v>1</v>
      </c>
    </row>
    <row r="149" spans="1:20" ht="15" customHeight="1">
      <c r="A149" s="70">
        <v>4</v>
      </c>
      <c r="B149" s="69" t="s">
        <v>219</v>
      </c>
      <c r="C149" s="88">
        <v>3</v>
      </c>
      <c r="D149" s="88">
        <v>5</v>
      </c>
      <c r="E149" s="88">
        <v>8</v>
      </c>
      <c r="F149" s="88">
        <v>0</v>
      </c>
      <c r="G149" s="88">
        <v>0</v>
      </c>
      <c r="H149" s="88">
        <v>0</v>
      </c>
      <c r="I149" s="88">
        <v>3</v>
      </c>
      <c r="J149" s="88">
        <v>5</v>
      </c>
      <c r="K149" s="88">
        <v>8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8">
        <v>0</v>
      </c>
      <c r="S149" s="98">
        <v>0</v>
      </c>
      <c r="T149" s="98">
        <v>0</v>
      </c>
    </row>
    <row r="150" spans="1:20" ht="15" customHeight="1">
      <c r="A150" s="65">
        <v>5</v>
      </c>
      <c r="B150" s="69" t="s">
        <v>220</v>
      </c>
      <c r="C150" s="88">
        <v>11</v>
      </c>
      <c r="D150" s="88">
        <v>8</v>
      </c>
      <c r="E150" s="88">
        <v>19</v>
      </c>
      <c r="F150" s="88">
        <v>0</v>
      </c>
      <c r="G150" s="88">
        <v>0</v>
      </c>
      <c r="H150" s="88">
        <v>0</v>
      </c>
      <c r="I150" s="88">
        <v>11</v>
      </c>
      <c r="J150" s="88">
        <v>8</v>
      </c>
      <c r="K150" s="88">
        <v>19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8">
        <v>0</v>
      </c>
      <c r="S150" s="98">
        <v>0</v>
      </c>
      <c r="T150" s="98">
        <v>0</v>
      </c>
    </row>
    <row r="151" spans="1:20" ht="15" customHeight="1">
      <c r="A151" s="65">
        <v>6</v>
      </c>
      <c r="B151" s="69" t="s">
        <v>221</v>
      </c>
      <c r="C151" s="88">
        <v>3</v>
      </c>
      <c r="D151" s="88">
        <v>13</v>
      </c>
      <c r="E151" s="88">
        <v>16</v>
      </c>
      <c r="F151" s="88">
        <v>0</v>
      </c>
      <c r="G151" s="88">
        <v>1</v>
      </c>
      <c r="H151" s="88">
        <v>1</v>
      </c>
      <c r="I151" s="88">
        <v>3</v>
      </c>
      <c r="J151" s="88">
        <v>14</v>
      </c>
      <c r="K151" s="88">
        <v>17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8">
        <v>0</v>
      </c>
      <c r="S151" s="98">
        <v>0</v>
      </c>
      <c r="T151" s="98">
        <v>0</v>
      </c>
    </row>
    <row r="152" spans="1:20" ht="15" customHeight="1">
      <c r="A152" s="70">
        <v>7</v>
      </c>
      <c r="B152" s="69" t="s">
        <v>222</v>
      </c>
      <c r="C152" s="88">
        <v>269</v>
      </c>
      <c r="D152" s="88">
        <v>244</v>
      </c>
      <c r="E152" s="88">
        <v>513</v>
      </c>
      <c r="F152" s="88">
        <v>47</v>
      </c>
      <c r="G152" s="88">
        <v>62</v>
      </c>
      <c r="H152" s="88">
        <v>109</v>
      </c>
      <c r="I152" s="88">
        <v>316</v>
      </c>
      <c r="J152" s="88">
        <v>306</v>
      </c>
      <c r="K152" s="88">
        <v>622</v>
      </c>
      <c r="L152" s="93">
        <v>224</v>
      </c>
      <c r="M152" s="93">
        <v>147</v>
      </c>
      <c r="N152" s="93">
        <v>371</v>
      </c>
      <c r="O152" s="93">
        <v>51</v>
      </c>
      <c r="P152" s="93">
        <v>35</v>
      </c>
      <c r="Q152" s="93">
        <v>86</v>
      </c>
      <c r="R152" s="98">
        <v>275</v>
      </c>
      <c r="S152" s="98">
        <v>182</v>
      </c>
      <c r="T152" s="98">
        <v>457</v>
      </c>
    </row>
    <row r="153" spans="1:20" ht="15" customHeight="1">
      <c r="A153" s="65">
        <v>8</v>
      </c>
      <c r="B153" s="69" t="s">
        <v>223</v>
      </c>
      <c r="C153" s="88">
        <v>31</v>
      </c>
      <c r="D153" s="88">
        <v>43</v>
      </c>
      <c r="E153" s="88">
        <v>74</v>
      </c>
      <c r="F153" s="88">
        <v>19</v>
      </c>
      <c r="G153" s="88">
        <v>8</v>
      </c>
      <c r="H153" s="88">
        <v>27</v>
      </c>
      <c r="I153" s="88">
        <v>50</v>
      </c>
      <c r="J153" s="88">
        <v>51</v>
      </c>
      <c r="K153" s="88">
        <v>101</v>
      </c>
      <c r="L153" s="93">
        <v>28</v>
      </c>
      <c r="M153" s="93">
        <v>22</v>
      </c>
      <c r="N153" s="93">
        <v>50</v>
      </c>
      <c r="O153" s="93">
        <v>8</v>
      </c>
      <c r="P153" s="93">
        <v>4</v>
      </c>
      <c r="Q153" s="93">
        <v>12</v>
      </c>
      <c r="R153" s="98">
        <v>36</v>
      </c>
      <c r="S153" s="98">
        <v>26</v>
      </c>
      <c r="T153" s="98">
        <v>62</v>
      </c>
    </row>
    <row r="154" spans="1:20" ht="15" customHeight="1">
      <c r="A154" s="65">
        <v>9</v>
      </c>
      <c r="B154" s="69" t="s">
        <v>224</v>
      </c>
      <c r="C154" s="88">
        <v>300</v>
      </c>
      <c r="D154" s="88">
        <v>340</v>
      </c>
      <c r="E154" s="88">
        <v>640</v>
      </c>
      <c r="F154" s="88">
        <v>46</v>
      </c>
      <c r="G154" s="88">
        <v>54</v>
      </c>
      <c r="H154" s="88">
        <v>100</v>
      </c>
      <c r="I154" s="88">
        <v>346</v>
      </c>
      <c r="J154" s="88">
        <v>394</v>
      </c>
      <c r="K154" s="88">
        <v>740</v>
      </c>
      <c r="L154" s="93">
        <v>37</v>
      </c>
      <c r="M154" s="93">
        <v>19</v>
      </c>
      <c r="N154" s="93">
        <v>56</v>
      </c>
      <c r="O154" s="93">
        <v>8</v>
      </c>
      <c r="P154" s="93">
        <v>11</v>
      </c>
      <c r="Q154" s="93">
        <v>19</v>
      </c>
      <c r="R154" s="98">
        <v>45</v>
      </c>
      <c r="S154" s="98">
        <v>30</v>
      </c>
      <c r="T154" s="98">
        <v>75</v>
      </c>
    </row>
    <row r="155" spans="1:20" ht="15" customHeight="1">
      <c r="A155" s="70">
        <v>10</v>
      </c>
      <c r="B155" s="69" t="s">
        <v>225</v>
      </c>
      <c r="C155" s="88">
        <v>0</v>
      </c>
      <c r="D155" s="88">
        <v>1</v>
      </c>
      <c r="E155" s="88">
        <v>1</v>
      </c>
      <c r="F155" s="88">
        <v>0</v>
      </c>
      <c r="G155" s="88">
        <v>0</v>
      </c>
      <c r="H155" s="88">
        <v>0</v>
      </c>
      <c r="I155" s="88">
        <v>0</v>
      </c>
      <c r="J155" s="88">
        <v>1</v>
      </c>
      <c r="K155" s="88">
        <v>1</v>
      </c>
      <c r="L155" s="93">
        <v>0</v>
      </c>
      <c r="M155" s="93">
        <v>0</v>
      </c>
      <c r="N155" s="93">
        <v>0</v>
      </c>
      <c r="O155" s="93">
        <v>0</v>
      </c>
      <c r="P155" s="93">
        <v>0</v>
      </c>
      <c r="Q155" s="93">
        <v>0</v>
      </c>
      <c r="R155" s="98">
        <v>0</v>
      </c>
      <c r="S155" s="98">
        <v>0</v>
      </c>
      <c r="T155" s="98">
        <v>0</v>
      </c>
    </row>
    <row r="156" spans="1:20" ht="15" customHeight="1">
      <c r="A156" s="65">
        <v>11</v>
      </c>
      <c r="B156" s="69" t="s">
        <v>226</v>
      </c>
      <c r="C156" s="88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  <c r="Q156" s="93">
        <v>0</v>
      </c>
      <c r="R156" s="98">
        <v>0</v>
      </c>
      <c r="S156" s="98">
        <v>0</v>
      </c>
      <c r="T156" s="98">
        <v>0</v>
      </c>
    </row>
    <row r="157" spans="1:20" ht="15" customHeight="1">
      <c r="A157" s="65">
        <v>12</v>
      </c>
      <c r="B157" s="69" t="s">
        <v>227</v>
      </c>
      <c r="C157" s="88">
        <v>12</v>
      </c>
      <c r="D157" s="88">
        <v>18</v>
      </c>
      <c r="E157" s="88">
        <v>30</v>
      </c>
      <c r="F157" s="88">
        <v>5</v>
      </c>
      <c r="G157" s="88">
        <v>3</v>
      </c>
      <c r="H157" s="88">
        <v>8</v>
      </c>
      <c r="I157" s="88">
        <v>17</v>
      </c>
      <c r="J157" s="88">
        <v>21</v>
      </c>
      <c r="K157" s="88">
        <v>38</v>
      </c>
      <c r="L157" s="93">
        <v>2</v>
      </c>
      <c r="M157" s="93">
        <v>1</v>
      </c>
      <c r="N157" s="93">
        <v>3</v>
      </c>
      <c r="O157" s="93">
        <v>0</v>
      </c>
      <c r="P157" s="93">
        <v>0</v>
      </c>
      <c r="Q157" s="93">
        <v>0</v>
      </c>
      <c r="R157" s="98">
        <v>2</v>
      </c>
      <c r="S157" s="98">
        <v>1</v>
      </c>
      <c r="T157" s="98">
        <v>3</v>
      </c>
    </row>
    <row r="158" spans="1:20" ht="15" customHeight="1">
      <c r="A158" s="70">
        <v>13</v>
      </c>
      <c r="B158" s="69" t="s">
        <v>228</v>
      </c>
      <c r="C158" s="88">
        <v>59</v>
      </c>
      <c r="D158" s="88">
        <v>38</v>
      </c>
      <c r="E158" s="88">
        <v>97</v>
      </c>
      <c r="F158" s="88">
        <v>14</v>
      </c>
      <c r="G158" s="88">
        <v>7</v>
      </c>
      <c r="H158" s="88">
        <v>21</v>
      </c>
      <c r="I158" s="88">
        <v>73</v>
      </c>
      <c r="J158" s="88">
        <v>45</v>
      </c>
      <c r="K158" s="88">
        <v>118</v>
      </c>
      <c r="L158" s="93">
        <v>0</v>
      </c>
      <c r="M158" s="93">
        <v>2</v>
      </c>
      <c r="N158" s="93">
        <v>2</v>
      </c>
      <c r="O158" s="93">
        <v>0</v>
      </c>
      <c r="P158" s="93">
        <v>0</v>
      </c>
      <c r="Q158" s="93">
        <v>0</v>
      </c>
      <c r="R158" s="98">
        <v>0</v>
      </c>
      <c r="S158" s="98">
        <v>2</v>
      </c>
      <c r="T158" s="98">
        <v>2</v>
      </c>
    </row>
    <row r="159" spans="1:20" ht="15" customHeight="1">
      <c r="A159" s="65">
        <v>14</v>
      </c>
      <c r="B159" s="69" t="s">
        <v>229</v>
      </c>
      <c r="C159" s="88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93">
        <v>0</v>
      </c>
      <c r="M159" s="93">
        <v>0</v>
      </c>
      <c r="N159" s="93">
        <v>0</v>
      </c>
      <c r="O159" s="93">
        <v>0</v>
      </c>
      <c r="P159" s="93">
        <v>0</v>
      </c>
      <c r="Q159" s="93">
        <v>0</v>
      </c>
      <c r="R159" s="98">
        <v>0</v>
      </c>
      <c r="S159" s="98">
        <v>0</v>
      </c>
      <c r="T159" s="98">
        <v>0</v>
      </c>
    </row>
    <row r="160" spans="1:20" ht="15" customHeight="1">
      <c r="A160" s="65">
        <v>15</v>
      </c>
      <c r="B160" s="69" t="s">
        <v>230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88">
        <v>0</v>
      </c>
      <c r="L160" s="93">
        <v>0</v>
      </c>
      <c r="M160" s="93">
        <v>0</v>
      </c>
      <c r="N160" s="93">
        <v>0</v>
      </c>
      <c r="O160" s="93">
        <v>0</v>
      </c>
      <c r="P160" s="93">
        <v>0</v>
      </c>
      <c r="Q160" s="93">
        <v>0</v>
      </c>
      <c r="R160" s="98">
        <v>0</v>
      </c>
      <c r="S160" s="98">
        <v>0</v>
      </c>
      <c r="T160" s="98">
        <v>0</v>
      </c>
    </row>
    <row r="161" spans="1:20" ht="15" customHeight="1">
      <c r="A161" s="70">
        <v>16</v>
      </c>
      <c r="B161" s="69" t="s">
        <v>231</v>
      </c>
      <c r="C161" s="88">
        <v>0</v>
      </c>
      <c r="D161" s="88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93">
        <v>18</v>
      </c>
      <c r="M161" s="93">
        <v>7</v>
      </c>
      <c r="N161" s="93">
        <v>25</v>
      </c>
      <c r="O161" s="93">
        <v>2</v>
      </c>
      <c r="P161" s="93">
        <v>3</v>
      </c>
      <c r="Q161" s="93">
        <v>5</v>
      </c>
      <c r="R161" s="98">
        <v>20</v>
      </c>
      <c r="S161" s="98">
        <v>10</v>
      </c>
      <c r="T161" s="98">
        <v>30</v>
      </c>
    </row>
    <row r="162" spans="1:20" ht="15" customHeight="1">
      <c r="A162" s="65">
        <v>17</v>
      </c>
      <c r="B162" s="69" t="s">
        <v>232</v>
      </c>
      <c r="C162" s="88">
        <v>0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v>0</v>
      </c>
      <c r="Q162" s="93">
        <v>0</v>
      </c>
      <c r="R162" s="98">
        <v>0</v>
      </c>
      <c r="S162" s="98">
        <v>0</v>
      </c>
      <c r="T162" s="98">
        <v>0</v>
      </c>
    </row>
    <row r="163" spans="1:20" ht="15" customHeight="1">
      <c r="A163" s="65">
        <v>18</v>
      </c>
      <c r="B163" s="69" t="s">
        <v>233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93">
        <v>0</v>
      </c>
      <c r="M163" s="93">
        <v>0</v>
      </c>
      <c r="N163" s="93">
        <v>0</v>
      </c>
      <c r="O163" s="93">
        <v>0</v>
      </c>
      <c r="P163" s="93">
        <v>0</v>
      </c>
      <c r="Q163" s="93">
        <v>0</v>
      </c>
      <c r="R163" s="98">
        <v>0</v>
      </c>
      <c r="S163" s="98">
        <v>0</v>
      </c>
      <c r="T163" s="98">
        <v>0</v>
      </c>
    </row>
    <row r="164" spans="1:20" ht="15" customHeight="1">
      <c r="A164" s="104"/>
      <c r="B164" s="77" t="s">
        <v>11</v>
      </c>
      <c r="C164" s="89">
        <v>707</v>
      </c>
      <c r="D164" s="89">
        <v>725</v>
      </c>
      <c r="E164" s="88">
        <v>1432</v>
      </c>
      <c r="F164" s="89">
        <v>135</v>
      </c>
      <c r="G164" s="89">
        <v>138</v>
      </c>
      <c r="H164" s="89">
        <v>273</v>
      </c>
      <c r="I164" s="88">
        <v>842</v>
      </c>
      <c r="J164" s="88">
        <v>863</v>
      </c>
      <c r="K164" s="88">
        <v>1705</v>
      </c>
      <c r="L164" s="97">
        <v>309</v>
      </c>
      <c r="M164" s="97">
        <v>199</v>
      </c>
      <c r="N164" s="93">
        <v>508</v>
      </c>
      <c r="O164" s="97">
        <v>69</v>
      </c>
      <c r="P164" s="97">
        <v>53</v>
      </c>
      <c r="Q164" s="97">
        <v>122</v>
      </c>
      <c r="R164" s="98">
        <v>378</v>
      </c>
      <c r="S164" s="98">
        <v>252</v>
      </c>
      <c r="T164" s="98">
        <v>630</v>
      </c>
    </row>
    <row r="165" spans="1:20" ht="15" customHeight="1"/>
    <row r="166" spans="1:20" ht="15" customHeight="1"/>
    <row r="167" spans="1:20" ht="15" customHeight="1">
      <c r="A167" s="66"/>
      <c r="B167" s="74" t="s">
        <v>234</v>
      </c>
      <c r="C167" s="79">
        <v>2187</v>
      </c>
      <c r="D167" s="79">
        <v>2078</v>
      </c>
      <c r="E167" s="79">
        <v>4265</v>
      </c>
      <c r="F167" s="79">
        <v>446</v>
      </c>
      <c r="G167" s="79">
        <v>508</v>
      </c>
      <c r="H167" s="79">
        <v>954</v>
      </c>
      <c r="I167" s="79">
        <v>2633</v>
      </c>
      <c r="J167" s="79">
        <v>2586</v>
      </c>
      <c r="K167" s="79">
        <v>5219</v>
      </c>
      <c r="L167" s="79">
        <v>438</v>
      </c>
      <c r="M167" s="79">
        <v>274</v>
      </c>
      <c r="N167" s="79">
        <v>712</v>
      </c>
      <c r="O167" s="79">
        <v>108</v>
      </c>
      <c r="P167" s="79">
        <v>86</v>
      </c>
      <c r="Q167" s="79">
        <v>190</v>
      </c>
      <c r="R167" s="79">
        <v>546</v>
      </c>
      <c r="S167" s="79">
        <v>360</v>
      </c>
      <c r="T167" s="79">
        <v>906</v>
      </c>
    </row>
    <row r="168" spans="1:20" ht="15" customHeight="1">
      <c r="A168" s="201" t="s">
        <v>235</v>
      </c>
      <c r="B168" s="202"/>
      <c r="C168" s="202"/>
      <c r="D168" s="202"/>
      <c r="E168" s="203"/>
      <c r="F168" s="70"/>
      <c r="G168" s="70"/>
      <c r="H168" s="70"/>
      <c r="I168" s="82"/>
      <c r="J168" s="82"/>
      <c r="K168" s="82"/>
      <c r="L168" s="70"/>
      <c r="M168" s="70"/>
      <c r="N168" s="70"/>
      <c r="O168" s="70"/>
      <c r="P168" s="70"/>
      <c r="Q168" s="70"/>
      <c r="R168" s="69"/>
      <c r="S168" s="69"/>
      <c r="T168" s="69"/>
    </row>
    <row r="169" spans="1:20" ht="15" customHeight="1"/>
    <row r="170" spans="1:20" ht="15" customHeight="1"/>
    <row r="171" spans="1:20" ht="15" customHeight="1"/>
    <row r="172" spans="1:20" ht="15" customHeight="1"/>
    <row r="173" spans="1:20" ht="15" customHeight="1"/>
    <row r="174" spans="1:20" ht="15" customHeight="1"/>
  </sheetData>
  <mergeCells count="74">
    <mergeCell ref="A1:T1"/>
    <mergeCell ref="A168:E168"/>
    <mergeCell ref="R58:T58"/>
    <mergeCell ref="L81:N81"/>
    <mergeCell ref="O81:Q81"/>
    <mergeCell ref="R81:T81"/>
    <mergeCell ref="L101:N101"/>
    <mergeCell ref="O101:Q101"/>
    <mergeCell ref="R101:T101"/>
    <mergeCell ref="R4:T4"/>
    <mergeCell ref="C81:E81"/>
    <mergeCell ref="F81:H81"/>
    <mergeCell ref="I81:K81"/>
    <mergeCell ref="C80:K80"/>
    <mergeCell ref="I25:K25"/>
    <mergeCell ref="L25:N25"/>
    <mergeCell ref="C101:E101"/>
    <mergeCell ref="F101:H101"/>
    <mergeCell ref="I101:K101"/>
    <mergeCell ref="L4:N4"/>
    <mergeCell ref="O4:Q4"/>
    <mergeCell ref="C58:E58"/>
    <mergeCell ref="F58:H58"/>
    <mergeCell ref="I58:K58"/>
    <mergeCell ref="L58:N58"/>
    <mergeCell ref="O58:Q58"/>
    <mergeCell ref="C100:K100"/>
    <mergeCell ref="C130:K130"/>
    <mergeCell ref="C143:K143"/>
    <mergeCell ref="L3:T3"/>
    <mergeCell ref="L24:T24"/>
    <mergeCell ref="L43:T43"/>
    <mergeCell ref="L57:T57"/>
    <mergeCell ref="L80:T80"/>
    <mergeCell ref="L100:T100"/>
    <mergeCell ref="L130:T130"/>
    <mergeCell ref="L143:T143"/>
    <mergeCell ref="I4:K4"/>
    <mergeCell ref="C4:E4"/>
    <mergeCell ref="F4:H4"/>
    <mergeCell ref="C25:E25"/>
    <mergeCell ref="A99:T99"/>
    <mergeCell ref="A129:T129"/>
    <mergeCell ref="A142:T142"/>
    <mergeCell ref="O131:Q131"/>
    <mergeCell ref="R131:T131"/>
    <mergeCell ref="L144:N144"/>
    <mergeCell ref="O144:Q144"/>
    <mergeCell ref="R144:T144"/>
    <mergeCell ref="C131:E131"/>
    <mergeCell ref="F131:H131"/>
    <mergeCell ref="I131:K131"/>
    <mergeCell ref="C144:E144"/>
    <mergeCell ref="F144:H144"/>
    <mergeCell ref="I144:K144"/>
    <mergeCell ref="L131:N131"/>
    <mergeCell ref="A56:T56"/>
    <mergeCell ref="A79:T79"/>
    <mergeCell ref="C3:K3"/>
    <mergeCell ref="C24:K24"/>
    <mergeCell ref="C43:K43"/>
    <mergeCell ref="C57:K57"/>
    <mergeCell ref="F25:H25"/>
    <mergeCell ref="R25:T25"/>
    <mergeCell ref="L44:N44"/>
    <mergeCell ref="O44:Q44"/>
    <mergeCell ref="O25:Q25"/>
    <mergeCell ref="C44:E44"/>
    <mergeCell ref="F44:H44"/>
    <mergeCell ref="I44:K44"/>
    <mergeCell ref="A2:T2"/>
    <mergeCell ref="A23:T23"/>
    <mergeCell ref="A42:T42"/>
    <mergeCell ref="R44:T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 &amp; NP</vt:lpstr>
      <vt:lpstr>Block</vt:lpstr>
      <vt:lpstr>Hospital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2017-02-16T09:47:40Z</dcterms:created>
  <dcterms:modified xsi:type="dcterms:W3CDTF">2017-02-21T06:30:35Z</dcterms:modified>
</cp:coreProperties>
</file>